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W-IV INDIKATOR BARU" sheetId="1" r:id="rId4"/>
    <sheet state="visible" name="TW-IV" sheetId="2" r:id="rId5"/>
    <sheet state="visible" name="TW-III INDIKATOR BARU" sheetId="3" r:id="rId6"/>
    <sheet state="visible" name="TW-III" sheetId="4" r:id="rId7"/>
    <sheet state="visible" name="TW-I" sheetId="5" r:id="rId8"/>
    <sheet state="visible" name="TW-II" sheetId="6" r:id="rId9"/>
  </sheets>
  <definedNames>
    <definedName localSheetId="4" name="Print_Area">'TW-I'!$A$10:$AC$108</definedName>
    <definedName localSheetId="0" name="Print_Area">'TW-IV INDIKATOR BARU'!$A$10:$AL$108</definedName>
    <definedName localSheetId="2" name="Print_Area">'TW-III INDIKATOR BARU'!$A$10:$AL$108</definedName>
    <definedName localSheetId="1" name="Print_Area">'TW-IV'!$A$10:$AL$109</definedName>
    <definedName localSheetId="5" name="Print_Area">'TW-II'!$A$10:$AC$108</definedName>
    <definedName localSheetId="3" name="Print_Area">'TW-III'!$A$10:$AC$108</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Y17">
      <text>
        <t xml:space="preserve">data sementara</t>
      </text>
    </comment>
    <comment authorId="0" ref="Y19">
      <text>
        <t xml:space="preserve">data sementara</t>
      </text>
    </comment>
  </commentList>
</comments>
</file>

<file path=xl/sharedStrings.xml><?xml version="1.0" encoding="utf-8"?>
<sst xmlns="http://schemas.openxmlformats.org/spreadsheetml/2006/main" count="4347" uniqueCount="353">
  <si>
    <t>Evaluasi terhadap Hasil Renja Perangkat Daerah Lingkup Kabupaten/ Kota</t>
  </si>
  <si>
    <t>Renja Badan Perencanaan Pembangunan, Penelitian dan Pengembangan Daerah Kabupaten Magetan</t>
  </si>
  <si>
    <t>Periode Pelaksanaan : Triwulan I Tahun 2024</t>
  </si>
  <si>
    <t>Indikator dan target kinerja Perangkat Daerah Kabupaten/ Kota yang mengacu pada sasaran RKPD:</t>
  </si>
  <si>
    <t>Tujuan : MENINGKATNYA TATA KELOLA PEMERINTAHAN YANG BAIK DAN BERSIH</t>
  </si>
  <si>
    <t>Indikator Tujuan : Indeks Reformasi Birokrasi</t>
  </si>
  <si>
    <t>Sasaran : Meningkatnya Akuntabilitas dalam Manajemen Pemerintah</t>
  </si>
  <si>
    <t>Indikator Sasaran : Nilai SAKIP</t>
  </si>
  <si>
    <t>No</t>
  </si>
  <si>
    <t>Tujuan</t>
  </si>
  <si>
    <t>Sasaran</t>
  </si>
  <si>
    <t>Kode</t>
  </si>
  <si>
    <t>Program/ Kegiatan/ Sub Kegiatan</t>
  </si>
  <si>
    <t>Indikator Kinerja Program (outcome)/ Kegiatan (output)/ Sub Kegiatan</t>
  </si>
  <si>
    <t>Target Renstra Perangkat Daerah pada Tahun 2026 (periode Akhir Renstra Perangkat Daerah)</t>
  </si>
  <si>
    <t>Realisasi Capaian Kinerja Renstra Perangkat Daerah sampai dengan Renja Perangkat Daerah Tahun Lalu</t>
  </si>
  <si>
    <t>Target Kinerja dan Anggaran Renja Perangkat Daerah Tahun Berjalan yang Dievaluasi (Tahun 2024)</t>
  </si>
  <si>
    <t>Realisasi Kinerja Pada Triwulan</t>
  </si>
  <si>
    <t>Realisasi Capaian Kinerja dan Anggaran Renja Perangkat Daerah yang Dievaluasi</t>
  </si>
  <si>
    <t>Tingkat Capaian Kinerja dan Realisasi Anggaran Renja yang Dievaluasi (%)</t>
  </si>
  <si>
    <t>Realisasi Kinerja dan Anggaran Renstra Perangkat Daerah s/d Tahun 2026 (Akhir Tahun Pelaksanaan Renja Perangkat Daerah)</t>
  </si>
  <si>
    <t>Tingkat Capaian Kinerja dan Realisasi Anggaran Renstra Perangkat Daerah s/d tahun 2026 (%)</t>
  </si>
  <si>
    <t>Perangkat Daerah Penanggung Jawab</t>
  </si>
  <si>
    <t>I</t>
  </si>
  <si>
    <t>II</t>
  </si>
  <si>
    <t>III</t>
  </si>
  <si>
    <t>IV</t>
  </si>
  <si>
    <t>14=10+11+12+13</t>
  </si>
  <si>
    <t>15=14/9 x 100%</t>
  </si>
  <si>
    <t>16=8+14</t>
  </si>
  <si>
    <t>17=16/7 x 100%</t>
  </si>
  <si>
    <t>K</t>
  </si>
  <si>
    <t>Satuan</t>
  </si>
  <si>
    <t>Rp</t>
  </si>
  <si>
    <t>Meningkatkan Akuntabilitas Perencanaan Kinerja Pemerintahan Daerah serta Terselenggaranya Manajemen Inovasi</t>
  </si>
  <si>
    <t>Hasil Evaluasi AKIP Komponen Perencanaan dan Pengukuran Kinerja || Skor</t>
  </si>
  <si>
    <t>skor</t>
  </si>
  <si>
    <t>Badan Perencanaan Pembangunan, Penelitian dan Pengembangan Daerah</t>
  </si>
  <si>
    <t>Indeks Inovasi || Skor</t>
  </si>
  <si>
    <t>Meningkatnya Kualitas Perencanaan dan Kinerja Pembangunan Daerah</t>
  </si>
  <si>
    <t>Indeks Perencanaan || Skor</t>
  </si>
  <si>
    <t>5.01.02</t>
  </si>
  <si>
    <t>Program Perencanaan, Pengendalian dan Evaluasi Pembangunan Daerah</t>
  </si>
  <si>
    <t>Persentase Dokumen Perencanaan Pembangunan Daerah yang disusun Tepat Waktu || %</t>
  </si>
  <si>
    <t>%</t>
  </si>
  <si>
    <t>Persentase Capaian Program Perencanaan Pembangunan Daerah || %</t>
  </si>
  <si>
    <t>5.01.02.2.01</t>
  </si>
  <si>
    <t>Penyusunan Perencanaan dan Pendanaan</t>
  </si>
  <si>
    <t>Jumlah Tahapan Penyusunan Dokumen Perencanaan dan Pendanaan || Tahapan</t>
  </si>
  <si>
    <t>tahapan</t>
  </si>
  <si>
    <t>5.01.02.2.01.0001</t>
  </si>
  <si>
    <t>Analisis Kondisi Daerah, Permasalahan, dan Isu Strategis Pembangunan Daerah</t>
  </si>
  <si>
    <t>Jumlah Dokumen Rancangan Awal RPJMD/RKPD || Dokumen</t>
  </si>
  <si>
    <t>dokumen</t>
  </si>
  <si>
    <t>5.01.02.2.01.0003</t>
  </si>
  <si>
    <t>Pelaksanaan Konsultasi Publik</t>
  </si>
  <si>
    <t>Jumlah Berita Acara Konsultasi Publik || Berita Acara</t>
  </si>
  <si>
    <t>berita acara</t>
  </si>
  <si>
    <t>5.01.02.2.01.0004</t>
  </si>
  <si>
    <t>Koordinasi Pelaksanaan Forum Perangkat Daerah/Lintas Perangkat Daerah</t>
  </si>
  <si>
    <t>Jumlah Berita Acara Forum Perangkat Daerah/Lintas Perangkat Daerah || Berita Acara</t>
  </si>
  <si>
    <t>5.01.02.2.01.0005</t>
  </si>
  <si>
    <t>Pelaksanaan Musrenbang Kabupaten/Kota</t>
  </si>
  <si>
    <t>Jumlah Berita Acara Musrenbang Kabupaten/Kota || Berita Acara</t>
  </si>
  <si>
    <t>5.01.02.2.01.0006</t>
  </si>
  <si>
    <t>Penyiapan Bahan Koordinasi Musrenbang Kecamatan</t>
  </si>
  <si>
    <t>Jumlah Usulan yang Terverifikasi oleh Kecamatan || Usulan</t>
  </si>
  <si>
    <t>usulan</t>
  </si>
  <si>
    <t>5.01.02.2.01.0007</t>
  </si>
  <si>
    <t>Koordinasi Penyusunan dan Penetapan Dokumen Perencanaan Pembangunan Daerah Kabupaten/Kota</t>
  </si>
  <si>
    <t>Jumlah Dokumen Perencanaan Pembangunan Daerah Kabupaten/Kota yang Ditetapkan (RPJPD/RPJMD/ RKPD) || Dokumen</t>
  </si>
  <si>
    <t>5.01.02.2.02</t>
  </si>
  <si>
    <t>Analisis Data dan Informasi Pemerintahan Daerah Bidang Perencanaan Pembangunan Daerah</t>
  </si>
  <si>
    <t>Jumlah Dokumen Analisis Data dan Informasi Pemerintahan Daerah yang Disusun || Laporan</t>
  </si>
  <si>
    <t>laporan</t>
  </si>
  <si>
    <t>5.01.02.2.02.0001</t>
  </si>
  <si>
    <t>Analisis Data dan Informasi Perencanaan Pembangunan Daerah</t>
  </si>
  <si>
    <t>Jumlah Dokumen Hasil Analisis Data untuk Penyusunan Kebijakan Perencanaan Pembangunan Daerah || Dokumen</t>
  </si>
  <si>
    <t>5.01.02.2.02.0002</t>
  </si>
  <si>
    <t>Pembinaan dan Pemanfaatan Data dan Informasi Perencanaan Pembangunan Perangkat Daerah</t>
  </si>
  <si>
    <t>Jumlah Orang yang Dibina dalam Pemanfaatan Data dan Informasi || Orang</t>
  </si>
  <si>
    <t>orang</t>
  </si>
  <si>
    <t>5.01.02.2.02.0003</t>
  </si>
  <si>
    <t>Penyusunan Profil Pembangunan Daerah Kabupaten/Kota</t>
  </si>
  <si>
    <t>Jumlah Buku Profil Pembangunan Daerah yang Diterbitkan || Buku</t>
  </si>
  <si>
    <t>buku</t>
  </si>
  <si>
    <t>5.01.02.2.03</t>
  </si>
  <si>
    <t>Pengendalian, Evaluasi dan Pelaporan Bidang Perencanaan Pembangunan Daerah</t>
  </si>
  <si>
    <t>Jumlah Laporan Pengendalian, Evaluasi dan Pelaporan Bidang Perencanaan Pembangunan Daerah yang Disusun || Laporan</t>
  </si>
  <si>
    <t>5.01.02.2.03.0001</t>
  </si>
  <si>
    <t>Koordinasi Pengendalian Perencanaan dan Pelaksanaan Pembangunan Daerah di Kabupaten/Kota</t>
  </si>
  <si>
    <t>Jumlah Laporan Hasil Pengendalian Perencanaan dan Pelaksanaan Pembangunan || Laporan</t>
  </si>
  <si>
    <t>5.01.02.2.03.0003</t>
  </si>
  <si>
    <t>Monitoring, Evaluasi dan Penyusunan Laporan Berkala Pelaksanaan Pembangunan Daerah</t>
  </si>
  <si>
    <t>Jumlah Laporan Hasil Evaluasi Kinerja Pembangunan Daerah || Laporan</t>
  </si>
  <si>
    <t>5.01.03</t>
  </si>
  <si>
    <t>Program Koordinasi dan Sinkronisasi Perencanaan Pembangunan Daerah</t>
  </si>
  <si>
    <t>Persentase Keselarasan Dokumen Perencanaan Perangkat Daerah Mitra Bidang Pemerintahan dan Pembangunan Manusia|| %</t>
  </si>
  <si>
    <t>Persentase Keselarasan Dokumen Perencanaan Perangkat Daerah Mitra Bidang Perekonomian, SDA, Infrastruktur dan Kewilayahan|| %</t>
  </si>
  <si>
    <t>5.01.03.2.01</t>
  </si>
  <si>
    <t>Koordinasi Perencanaan Bidang Pemerintahan dan Pembangunan Manusia</t>
  </si>
  <si>
    <t>Jumlah Dokumen Perencanaan Perangkat Daerah Bidang Pemerintahan dan Pembangunan Manusia yang Dikoordinasi dan Diasistensi || Dokumen</t>
  </si>
  <si>
    <t>5.01.03.2.01.0001</t>
  </si>
  <si>
    <t>Koordinasi Penyusunan Dokumen Perencanaan Pembangunan Daerah Bidang Pemerintahan (RPJPD, RPJMD dan RKPD)</t>
  </si>
  <si>
    <t>Jumlah Dokumen Perencanaan Pembangunan Daerah Bidang Pemerintahan yang Dikoordinir Penyusunannya (RPJPD, RPJMD dan RKPD) || Dokumen</t>
  </si>
  <si>
    <t>5.01.03.2.01.0002</t>
  </si>
  <si>
    <t>Asistensi Penyusunan Dokumen Perencanaan Pembangunan Perangkat Daerah Bidang Pemerintahan</t>
  </si>
  <si>
    <t>Jumlah Laporan Hasil Asistensi Penyusunan Dokumen Perencanaan Pembangunan Perangkat Daerah Bidang Pemerintahan || Laporan</t>
  </si>
  <si>
    <t>5.01.03.2.01.0003</t>
  </si>
  <si>
    <t>Pelaksanaan Monitoring dan Evaluasi Penyusunan Dokumen Perencanaan Pembangunan Perangkat Daerah Bidang Pemerintahan</t>
  </si>
  <si>
    <t>Jumlah Laporan Monitoring dan Evaluasi Penyusunan Dokumen Perencanaan Pembangunan Perangkat Daerah Bidang Pemerintahan || Laporan</t>
  </si>
  <si>
    <t>5.01.03.2.01.0004</t>
  </si>
  <si>
    <t>Koordinasi Pelaksanaan Sinergitas dan Harmonisasi Perencanaan Pembangunan Daerah Bidang Pemerintahan</t>
  </si>
  <si>
    <t>Jumlah Laporan Hasil Sinkronisasi Renstra/Renja dengan RKPD/RPJMD pada Bidang Pemerintahan || Laporan</t>
  </si>
  <si>
    <t>5.01.03.2.01.0005</t>
  </si>
  <si>
    <t>Koordinasi Penyusunan Dokumen Perencanaan Pembangunan Daerah Bidang Pembangunan Manusia (RPJPD, RPJMD dan RKPD)</t>
  </si>
  <si>
    <t>Jumlah Dokumen Perencanaan Pembangunan Daerah Bidang Pembangunan Manusia yang Dikoordinir Penyusunannya (RPJPD, RPJMD dan RKPD) || Dokumen</t>
  </si>
  <si>
    <t>5.01.03.2.01.0006</t>
  </si>
  <si>
    <t>Asistensi Penyusunan Dokumen Perencanaan Pembangunan Perangkat Daerah Bidang Pembangunan Manusia</t>
  </si>
  <si>
    <t>Jumlah Laporan Hasil Asistensi Penyusunan Dokumen Perencanaan Pembangunan Perangkat Daerah Bidang Pembangunan Manusia || Laporan</t>
  </si>
  <si>
    <t>5.01.03.2.01.0007</t>
  </si>
  <si>
    <t>Pelaksanaan Monitoring dan Evaluasi Penyusunan Dokumen Perencanaan Pembangunan Perangkat Daerah Bidang Pembangunan Manusia</t>
  </si>
  <si>
    <t>Jumlah Laporan Hasil Pelaksanaan Monitoring dan Evaluasi Penyusunan Dokumen Perencanaan Pembangunan Perangkat Daerah Bidang Pembangunan Manusia || Laporan</t>
  </si>
  <si>
    <t>5.01.03.2.01.0008</t>
  </si>
  <si>
    <t>Koordinasi Pelaksanaan Sinergitas dan Harmonisasi Perencanaan Pembangunan Daerah Bidang Pembangunan Manusia</t>
  </si>
  <si>
    <t>Jumlah Laporan Hasil Sinkronisasi Renstra/Renja dengan RKPD/RPJMD pada Bidang Pembangunan Manusia || Laporan</t>
  </si>
  <si>
    <t>5.01.03.2.02</t>
  </si>
  <si>
    <t>Koordinasi Perencanaan Bidang Perekonomian dan SDA (Sumber Daya Alam)</t>
  </si>
  <si>
    <t>Jumlah Dokumen Perencanaan Perangkat Daerah Bidang Perekonomian dan SDA yang Dikoordinasi dan Diasistensi || Dokumen</t>
  </si>
  <si>
    <t>5.01.03.2.02.0001</t>
  </si>
  <si>
    <t>Koordinasi Penyusunan Dokumen Perencanaan Pembangunan Daerah Bidang Perekonomian (RPJPD, RPJMD dan RKPD)</t>
  </si>
  <si>
    <t>Jumlah Dokumen Perencanaan Pembangunan Daerah Bidang Perekonomian yang Dikoordinir Penyusunannya (RPJPD RPJMD dan RKPD) || Dokumen</t>
  </si>
  <si>
    <t>5.01.03.2.02.0002</t>
  </si>
  <si>
    <t>Asistensi Penyusunan Dokumen Perencanaan Pembangunan Perangkat Daerah Bidang Perekonomian</t>
  </si>
  <si>
    <t>Jumlah Laporan Hasil Asistensi Penyusunan Dokumen Perencanaan Pembangunan Perangkat Daerah Bidang Perekonomian || Laporan</t>
  </si>
  <si>
    <t>5.01.03.2.02.0003</t>
  </si>
  <si>
    <t>Pelaksanaan Monitoring dan Evaluasi Penyusunan Dokumen Perencanaan Pembangunan Perangkat Daerah Bidang Perekonomian</t>
  </si>
  <si>
    <t>Jumlah Laporan Hasil Pelaksanaan Monitoring dan Evaluasi Penyusunan Dokumen Perencanaan Pembangunan Perangkat Daerah Bidang Perekonomian || Laporan</t>
  </si>
  <si>
    <t>5.01.03.2.02.0004</t>
  </si>
  <si>
    <t>Koordinasi Pelaksanaan Sinergitas dan Harmonisasi Perencanaan Pembangunan Daerah Bidang Perekonomian</t>
  </si>
  <si>
    <t>Jumlah Laporan Hasil Sinkronisasi Renstra/Renja dengan RKPD/RPJMD pada Bidang Perekonomian || Laporan</t>
  </si>
  <si>
    <t>5.01.03.2.02.0005</t>
  </si>
  <si>
    <t>Koordinasi Penyusunan Dokumen Perencanaan Pembangunan Daerah Bidang SDA (RPJPD, RPJMD dan RKPD)</t>
  </si>
  <si>
    <t>Jumlah Dokumen Perencanaan Pembangunan Daerah Bidang SDA yang Dikoordinir Penyusunannya (RPJPD RPJMD dan RKPD) || Dokumen</t>
  </si>
  <si>
    <t>5.01.03.2.02.0006</t>
  </si>
  <si>
    <t>Asistensi Penyusunan Dokumen Perencanaan Pembangunan Perangkat Daerah Bidang SDA</t>
  </si>
  <si>
    <t>Jumlah Laporan Hasil Asistensi Penyusunan Dokumen Perencanaan Pembangunan Perangkat Daerah Bidang SDA || Laporan</t>
  </si>
  <si>
    <t>5.01.03.2.02.0007</t>
  </si>
  <si>
    <t>Pelaksanaan Monitoring dan Evaluasi Penyusunan Dokumen Perencanaan Pembangunan Perangkat Daerah Bidang SDA</t>
  </si>
  <si>
    <t>Jumlah Laporan Hasil Pelaksanaan Monitoring dan Evaluasi Penyusunan Dokumen Perencanaan Pembangunan Perangkat Daerah Bidang SDA|| Laporan</t>
  </si>
  <si>
    <t>5.01.03.2.02.0008</t>
  </si>
  <si>
    <t>Koordinasi Pelaksanaan Sinergitas dan Harmonisasi Perencanaan Pembangunan Daerah Bidang SDA</t>
  </si>
  <si>
    <t>Jumlah Laporan Hasil Sinkronisasi Renstra/Renja dengan RKPD/RPJMD pada Bidang SDA|| Laporan</t>
  </si>
  <si>
    <t>5.01.03.2.03</t>
  </si>
  <si>
    <t>Koordinasi Perencanaan Bidang Infrastruktur dan Kewilayahan</t>
  </si>
  <si>
    <t>Jumlah Dokumen Perencanaan Perangkat Daerah Bidang Infrastruktur dan Kewilayahan yang Dikoordinasi dan Diasistensi || Dokumen</t>
  </si>
  <si>
    <t>5.01.03.2.03.0001</t>
  </si>
  <si>
    <t>Koordinasi Penyusunan Dokumen Perencanaan Pembangunan Daerah Bidang Infrastruktur (RPJPD, RPJMD dan RKPD)</t>
  </si>
  <si>
    <t>Jumlah Dokumen Perencanaan Pembangunan Daerah Bidang Infrastruktur yang Dikoordinir Penyusunannya (RPJPD RPJMD dan RKPD) || Dokumen</t>
  </si>
  <si>
    <t>5.01.03.2.03.0002</t>
  </si>
  <si>
    <t>Asistensi Penyusunan Dokumen Perencanaan Pembangunan Perangkat Daerah Bidang Infrastruktur</t>
  </si>
  <si>
    <t>Jumlah Laporan Hasil Asistensi Penyusunan Dokumen Perencanaan Pembangunan Perangkat Daerah Bidang Infrastruktur || Laporan</t>
  </si>
  <si>
    <t>5.01.03.2.03.0003</t>
  </si>
  <si>
    <t>Pelaksanaan Monitoring dan Evaluasi Penyusunan Dokumen Perencanaan Pembangunan Perangkat Daerah Bidang Infrastruktur</t>
  </si>
  <si>
    <t>Jumlah Laporan Hasil Pelaksanaan Monitoring dan Evaluasi Penyusunan Dokumen Perencanaan Pembangunan Perangkat Daerah Bidang Infrastruktur || Laporan</t>
  </si>
  <si>
    <t>5.01.03.2.03.0004</t>
  </si>
  <si>
    <t>Koordinasi Pelaksanaan Sinergitas dan Harmonisasi Perencanaan Pembangunan Daerah Bidang Infrastruktur</t>
  </si>
  <si>
    <t>Jumlah Laporan Hasil Sinkronisasi Renstra/Renja dengan RKPD/RPJMD pada Bidang Infrastruktur || Laporan</t>
  </si>
  <si>
    <t>5.01.03.2.03.0005</t>
  </si>
  <si>
    <t>Koordinasi Penyusunan Dokumen Perencanaan Pembangunan Daerah Bidang Kewilayahan (RPJPD, RPJMD dan RKPD)</t>
  </si>
  <si>
    <t>Jumlah Dokumen Perencanaan Pembangunan Daerah Bidang Kewilayahan yang Dikoordinir Penyusunannya (RPJPD RPJMD dan RKPD) || Dokumen</t>
  </si>
  <si>
    <t>5.01.03.2.03.0006</t>
  </si>
  <si>
    <t>Asistensi Penyusunan Dokumen Perencanaan Pembangunan Perangkat Daerah Bidang Kewilayahan</t>
  </si>
  <si>
    <t>Jumlah Laporan Hasil Asistensi Penyusunan Dokumen Perencanaan Pembangunan Perangkat Daerah Bidang Kewilayahan || Laporan</t>
  </si>
  <si>
    <t>5.01.03.2.03.0007</t>
  </si>
  <si>
    <t>Pelaksanaan Monitoring dan Evaluasi Penyusunan Dokumen Perencanaan Pembangunan Perangkat Daerah Bidang Kewilayahan</t>
  </si>
  <si>
    <t>Jumlah Laporan Hasil Pelaksanaan Monitoring dan Evaluasi Penyusunan Dokumen Perencanaan Pembangunan Perangkat Daerah Bidang Kewilayahan || Laporan</t>
  </si>
  <si>
    <t>5.01.03.2.03.0008</t>
  </si>
  <si>
    <t>Koordinasi Pelaksanaan Sinergitas dan Harmonisasi Perencanaan Pembangunan Daerah Bidang Kewilayahan</t>
  </si>
  <si>
    <t>Jumlah Laporan Hasil Sinkronisasi Renstra/Renja dengan RKPD/RPJMD pada Bidang Kewilayahan || Laporan</t>
  </si>
  <si>
    <t>Meningkatnya Riset dan Inovasi Pembangunan Daerah</t>
  </si>
  <si>
    <t>Persentase Pemanfaatan Hasil Riset dan Inovasi  || %</t>
  </si>
  <si>
    <t>5.05.02</t>
  </si>
  <si>
    <t>Program Penelitian dan Pengembangan Daerah</t>
  </si>
  <si>
    <t>Persentase Riset yang Diterapkan dalam Pembangunan Daerah || %</t>
  </si>
  <si>
    <t>Persentase Inovasi Daerah dengan Data yang Memadai || %</t>
  </si>
  <si>
    <t>5.05.02.2.01</t>
  </si>
  <si>
    <t>Penelitian dan Pengembangan Bidang Penyelenggaraan Pemerintahan dan Pengkajian Peraturan</t>
  </si>
  <si>
    <t>Jumlah Dokumen Hasil Kelitbangan Bidang Penyelenggaraan Pemerintahan dan Pengkajian Peraturan  || Dokumen</t>
  </si>
  <si>
    <t>5.05.02.2.01.0002</t>
  </si>
  <si>
    <t>Fasilitasi, Pelaksanaan dan Evaluasi Penelitian dan Pengembangan Bidang Pemerintahan Umum</t>
  </si>
  <si>
    <t>Jumlah Laporan Hasil Pelaksanaan Fasilitasi, Pelaksanaan dan Evaluasi Penelitian dan Pengembangan Bidang Pemerintahan Umum || Laporan</t>
  </si>
  <si>
    <t>5.05.02.2.02</t>
  </si>
  <si>
    <t>Penelitian dan Pengembangan Bidang Sosial dan Kependudukan</t>
  </si>
  <si>
    <t>Jumlah Dokumen Hasil Kelitbangan Bidang Sosial dan Kependudukan || Dokumen</t>
  </si>
  <si>
    <t>5.05.02.2.02.0001</t>
  </si>
  <si>
    <t>Penelitian dan Pengembangan Bidang Aspek-Aspek Sosial</t>
  </si>
  <si>
    <t>Jumlah Dokumen Hasil Penelitian dan Pengembangan Bidang Aspek-Aspek Sosial || Dokumen</t>
  </si>
  <si>
    <t>5.05.02.2.03</t>
  </si>
  <si>
    <t>Penelitian dan Pengembangan Bidang Ekonomi dan Pembangunan</t>
  </si>
  <si>
    <t>Jumlah Dokumen Hasil Kelitbangan Bidang Ekonomi dan Pembangunan || Dokumen</t>
  </si>
  <si>
    <t>5.05.02.2.03.0002</t>
  </si>
  <si>
    <t>Penelitian dan Pengembangan Perindustrian dan Perdagangan</t>
  </si>
  <si>
    <t>Jumlah Dokumen Hasil Penelitian dan Pengembangan Perindustrian dan Perdagangan || Dokumen</t>
  </si>
  <si>
    <t>5.05.02.2.03.0004</t>
  </si>
  <si>
    <t>Penelitian dan Pengembangan Pertanian, Perkebunan dan Pangan</t>
  </si>
  <si>
    <t>Jumlah Dokumen Hasil Penelitian dan Pengembangan Pertanian, Perkebunan dan Pangan || Dokumen</t>
  </si>
  <si>
    <t>5.05.02.2.03.0009</t>
  </si>
  <si>
    <t>Penelitian dan Pengembangan Pekerjaan Umum</t>
  </si>
  <si>
    <t>Jumlah Dokumen Hasil Penelitian dan Pengembangan Pekerjaan Umum || Dokumen</t>
  </si>
  <si>
    <t>5.05.02.2.03.0011</t>
  </si>
  <si>
    <t>Penelitian dan Pengembangan Perumahan dan Kawasan Pemukiman</t>
  </si>
  <si>
    <t>Jumlah Dokumen Hasil Penelitian dan Pengembangan Perumahan dan Kawasan Pemukiman || Dokumen</t>
  </si>
  <si>
    <t>5.05.02.2.04</t>
  </si>
  <si>
    <t>Pengembangan Inovasi dan Teknologi</t>
  </si>
  <si>
    <t>Jumlah Inovasi yang Difasilitasi || Produk</t>
  </si>
  <si>
    <t>produk</t>
  </si>
  <si>
    <t>5.05.02.2.04.0001</t>
  </si>
  <si>
    <t>Penelitian, Pengembangan dan Perekayasaan di Bidang Teknologi dan Inovasi</t>
  </si>
  <si>
    <t>Jumlah Dokumen Hasil Penelitian, Pengembangan, dan Perekayasaan di Bidang Teknologi dan Inovasi || Dokumen</t>
  </si>
  <si>
    <t>5.05.02.2.04.0002</t>
  </si>
  <si>
    <t>Uji Coba dan Penerapan Rancang Bangun/Model Replikasi dan Invensi di Bidang Difusi Inovasi dan Penerapan Teknologi</t>
  </si>
  <si>
    <t>Jumlah Laporan Hasil Pelaksanaan Uji Coba dan Penerapan Rancang Bangun/Model Replikasi dan Invensi di Bidang Difusi Inovasi dan Penerapan Teknologi || Laporan</t>
  </si>
  <si>
    <t>5.05.02.2.04.0004</t>
  </si>
  <si>
    <t>Sosialisasi dan Diseminasi Hasil-Hasil Kelitbangan</t>
  </si>
  <si>
    <t>Jumlah Laporan Hasil Penyelenggaraan Sosialisasi dan Diseminasi Hasil-Hasil Kelitbangan || Laporan</t>
  </si>
  <si>
    <t>Meningkatnya Akuntabilitas dan Pelayanan Publik Penyelenggaraan Pemerintahan Daerah pada Badan Perencanaan Pembangunan, Penelitian dan Pengembangan Daerah</t>
  </si>
  <si>
    <t>Nilai SAKIP Badan Perencanaan Pembangunan, Penelitian dan Pengembangan Daerah || Skor</t>
  </si>
  <si>
    <t>Indeks Kepuasan Masyarakat Badan Perencanaan Pembangunan, Penelitian dan Pengembangan Daerah || Skor</t>
  </si>
  <si>
    <t>5.01.01</t>
  </si>
  <si>
    <t>Program Penunjang Urusan Pemerintahan Daerah Kabupaten/Kota</t>
  </si>
  <si>
    <t>Kepuasan ASN Badan Perencanaan Pembangunan, Penelitian dan Pengembangan Daerah terhadap Layanan Kesekretariatan Badan Perencanaan Pembangunan, Penelitian dan Pengembangan Daerah || Skor</t>
  </si>
  <si>
    <t>Persentase Ketepatan Penyusunan Dokumen Perencanaan dan Evaluasi Badan Perencanaan Pembangunan, Penelitian dan Pengembangan Daerah|| %</t>
  </si>
  <si>
    <t>5.01.01.2.01</t>
  </si>
  <si>
    <t>Perencanaan Penganggaran dan Evaluasi Kinerja Perangkat Daerah</t>
  </si>
  <si>
    <t>Jumlah Dokumen Perencanaan, Penganggaran dan Evaluasi Kinerja Perangkat Daerah yang Disusun Tepat Waktu || Dokumen</t>
  </si>
  <si>
    <t>5.01.01.2.01.0001</t>
  </si>
  <si>
    <t>Penyusunan Dokumen Perencanaan Perangkat Daerah</t>
  </si>
  <si>
    <t>Jumlah Dokumen Perencanaan Perangkat Daerah || Dokumen</t>
  </si>
  <si>
    <t>5.01.01.2.01.0007</t>
  </si>
  <si>
    <t>Evaluasi Kinerja Perangkat Daerah</t>
  </si>
  <si>
    <t>Jumlah Laporan Evaluasi Kinerja Perangkat Daerah || Laporan</t>
  </si>
  <si>
    <t>5.01.01.2.02</t>
  </si>
  <si>
    <t>Administrasi Keuangan Perangkat Daerah</t>
  </si>
  <si>
    <t>Persentase Serapan Anggaran Perangkat Daerah || %</t>
  </si>
  <si>
    <t>5.01.01.2.02.0001</t>
  </si>
  <si>
    <t>Penyediaan Gaji dan Tunjangan ASN</t>
  </si>
  <si>
    <t>Jumlah Orang yang Menerima Gaji dan Tunjangan ASN || Orang/bulan</t>
  </si>
  <si>
    <t>orang/ bulan</t>
  </si>
  <si>
    <t>5.01.01.2.02.0007</t>
  </si>
  <si>
    <t>Koordinasi dan Penyusunan Laporan Keuangan Bulanan/ Triwulanan/ Semesteran SKPD</t>
  </si>
  <si>
    <t>Jumlah Laporan Keuangan Bulanan/ Triwulanan/ Semesteran SKPD dan Laporan Koordinasi Penyusunan Laporan Keuangan Bulanan/ Triwulanan/ Semesteran SKPD || Laporan</t>
  </si>
  <si>
    <t>5.01.01.2.05</t>
  </si>
  <si>
    <t>Administrasi Kepegawaian Perangkat Daerah</t>
  </si>
  <si>
    <t>Jumlah Pegawai yang Menerima Pelayanan Kepegawaian sesuai Prosedur || Orang</t>
  </si>
  <si>
    <t>5.01.01.2.05.0003</t>
  </si>
  <si>
    <t>Pendataan dan Pengolahan Administrasi Kepegawaian</t>
  </si>
  <si>
    <t>Jumlah Dokumen Pendataan dan Pengolahan Administrasi Kepegawaian || Dokumen</t>
  </si>
  <si>
    <t>5.01.01.2.05.0009</t>
  </si>
  <si>
    <t>Pendidikan dan Pelatihan Pegawai Berdasarkan Tugas dan Fungsi</t>
  </si>
  <si>
    <t>Jumlah Pegawai Berdasarkan Tugas dan Fungsi yang Mengikuti Pendidikan dan Pelatihan || Orang</t>
  </si>
  <si>
    <t>5.01.01.2.05.0011</t>
  </si>
  <si>
    <t>Bimbingan Teknis Implementasi Peraturan Perundang-Undangan</t>
  </si>
  <si>
    <t>Jumlah Orang yang Mengikuti Bimbingan Teknis Implementasi Peraturan Perundang-Undangan || Orang</t>
  </si>
  <si>
    <t>5.01.01.2.06</t>
  </si>
  <si>
    <t>Administrasi Umum Perangkat Daerah</t>
  </si>
  <si>
    <t>Jumlah Penyediaan Administrasi Umum Perangkat Daerah || Paket</t>
  </si>
  <si>
    <t>paket</t>
  </si>
  <si>
    <t>5.01.01.2.06.0001</t>
  </si>
  <si>
    <t>Penyediaan Komponen Instalasi Listrik/ Penerangan Bangunan Kantor</t>
  </si>
  <si>
    <t>Jumlah Paket Komponen Instalasi Listrik/ Penerangan Bangunan Kantor yang Disediakan || Paket</t>
  </si>
  <si>
    <t>5.01.01.2.06.0002</t>
  </si>
  <si>
    <t>Penyediaan Peralatan dan Perlengkapan Kantor</t>
  </si>
  <si>
    <t>Jumlah Paket Peralatan dan Perlengkapan Kantor yang Disediakan || Paket</t>
  </si>
  <si>
    <t>5.01.01.2.06.0003</t>
  </si>
  <si>
    <t>Penyediaan Peralatan Rumah Tangga</t>
  </si>
  <si>
    <t>Jumlah Paket Peralatan Rumah Tangga yang Disediakan || Paket</t>
  </si>
  <si>
    <t>5.01.01.2.06.0004</t>
  </si>
  <si>
    <t>Penyediaan Bahan Logistik Kantor</t>
  </si>
  <si>
    <t>Jumlah Paket Bahan Logistik Kantor yang Disediakan || Paket</t>
  </si>
  <si>
    <t>5.01.01.2.06.0005</t>
  </si>
  <si>
    <t>Penyediaan Barang Cetakan dan Penggandaan</t>
  </si>
  <si>
    <t>Jumlah Paket Barang Cetakan dan Penggandaan yang Disediakan || Paket</t>
  </si>
  <si>
    <t>5.01.01.2.06.0006</t>
  </si>
  <si>
    <t>Penyediaan Bahan Bacaan dan Peraturan Perundang-undangan</t>
  </si>
  <si>
    <t>Jumlah Dokumen Bahan Bacaan dan Peraturan Perundang-Undangan yang Disediakan || Dokumen</t>
  </si>
  <si>
    <t>5.01.01.2.06.0009</t>
  </si>
  <si>
    <t>Penyelenggaraan Rapat Koordinasi dan Konsultasi SKPD</t>
  </si>
  <si>
    <t>Jumlah Laporan Penyelenggaraan Rapat Koordinasi dan Konsultasi SKPD || Laporan</t>
  </si>
  <si>
    <t>5.01.01.2.08</t>
  </si>
  <si>
    <t>Penyediaan Jasa Penunjang Urusan Pemerintahan Daerah</t>
  </si>
  <si>
    <t>Jumlah Laporan Pelaksanaan Penyediaan Jasa Penunjang Urusan Pemerintahan Daerah || Laporan</t>
  </si>
  <si>
    <t>5.01.01.2.08.0002</t>
  </si>
  <si>
    <t>Penyediaan Jasa Komunikasi, Sumber Daya Air dan Listrik</t>
  </si>
  <si>
    <t>Jumlah Laporan Penyediaan Jasa Komunikasi, Sumber Daya Air dan Listrik yang Disediakan || Laporan</t>
  </si>
  <si>
    <t>5.01.01.2.08.0003</t>
  </si>
  <si>
    <t>Penyediaan Jasa Peralatan dan Perlengkapan Kantor</t>
  </si>
  <si>
    <t>Jumlah Laporan Penyediaan Jasa Peralatan dan Perlengkapan Kantor yang Disediakan || Laporan</t>
  </si>
  <si>
    <t>5.01.01.2.08.0004</t>
  </si>
  <si>
    <t>Penyediaan Jasa Pelayanan Umum Kantor</t>
  </si>
  <si>
    <t>Jumlah Laporan Penyediaan Jasa Pelayanan Umum Kantor yang Disediakan || Laporan</t>
  </si>
  <si>
    <t>5.01.01.2.09</t>
  </si>
  <si>
    <t>Pemeliharaan Barang Milik Daerah Penunjang Urusan Pemerintahan Daerah</t>
  </si>
  <si>
    <t>Jumlah Barang Milik Daerah yang Dipelihara || Unit</t>
  </si>
  <si>
    <t>unit</t>
  </si>
  <si>
    <t>5.01.01.2.09.0001</t>
  </si>
  <si>
    <t>Penyediaan Jasa Pemeliharaan, Biaya Pemeliharaan dan Pajak Kendaraan Perorangan Dinas atau Kendaraan Dinas Jabatan</t>
  </si>
  <si>
    <t>Jumlah Kendaraan Perorangan Dinas atau Kendaraan Dinas Jabatan yang Dipelihara dan dibayarkan Pajaknya || Unit</t>
  </si>
  <si>
    <t>5.01.01.2.09.0009</t>
  </si>
  <si>
    <t>Pemeliharaan/ Rehabilitasi Gedung Kantor dan Bangunan Lainnya</t>
  </si>
  <si>
    <t>Jumlah Gedung Kantor dan Bangunan Lainnya yang Dipelihara/ Direhabilitasi || Unit</t>
  </si>
  <si>
    <t>Rata-rata Capaian Kinerja (%)</t>
  </si>
  <si>
    <t>Faktor pendorong keberhasilan kinerja</t>
  </si>
  <si>
    <t>: disusunnya rencana aksi serta dilakukannya monitoring kinerja/ realisasi kegaitan secara berkala sehingga kegiatan yang dilaksanakan di tahun 2024 sudah terjadwal</t>
  </si>
  <si>
    <t>Faktor penghambat keberhasilan kinerja</t>
  </si>
  <si>
    <t>: beberapa kegiatan (penyusunan dokumen perencanaan dan dokumen kajian kelitbangan) yang dilaksanakan tergantung dengan pemerintah provinsi/ pihak ketiga sehingga membutuhkan koordinasi yang lebih dalam pelaksanaan/ penyelesaian kegaitan tersebut</t>
  </si>
  <si>
    <t>Tindaklanjut yang diperlukan dalam triwulan berikutnya</t>
  </si>
  <si>
    <t>: dilakukannya percepatan pelaksanaan kegiatan yang sudah mundur dari jadwal dengan melakukan koordinasi yang lebih intens</t>
  </si>
  <si>
    <t>Tindaklanjut yang diperlukan dalam Renja Perangkat Daerah Kabupaten/ Kota berikutnya</t>
  </si>
  <si>
    <t>: disusunnya rencana aksi yang terbreakdown dari kepala badan sampai ke pelaksanana sehingga tujuan yang akan dicapai oleh individu selaras dengan tujaun yang akan dicapai oleh Perangkat Daerah sehingga pelaksanaan kegiatan dapat terlaksana sesuai dengan rencana yang telah disusun</t>
  </si>
  <si>
    <t>Hasil Evaluasi AKIP Komponen Perencanaan dan Pengukuran Kinerja || Angka</t>
  </si>
  <si>
    <t>angka</t>
  </si>
  <si>
    <t>Indeks Inovasi Daerah|| Skor</t>
  </si>
  <si>
    <t>Persentase Dokumen Perencanaan yang Disusun Tepat Waktu || %</t>
  </si>
  <si>
    <t>Persentase Capaian Kinerja Pemerintah Daerah || %</t>
  </si>
  <si>
    <t>Persentase Tahapan Penyusunan Dokumen Perencanaan, Pengendalian dan Evaluasi Pembangunan Daerah yang Tepat Waktu || %</t>
  </si>
  <si>
    <t>Pelaksanaan Musrenbang Kabupaten/ Kota</t>
  </si>
  <si>
    <t>Koordinasi Penyusunan dan Penetapan Dokumen Perencanaan Pembangunan Daerah Kabupaten/ Kota</t>
  </si>
  <si>
    <t>Penyusunan Profil Pembangunan Daerah Kabupaten/ Kota</t>
  </si>
  <si>
    <t>Koordinasi Pengendalian Perencanaan dan Pelaksanaan Pembangunan Daerah di Kabupaten/ Kota</t>
  </si>
  <si>
    <t>Persentase Keselarasan Dokumen Perencanaan Pembangunan Daerah || %</t>
  </si>
  <si>
    <t>Meningkatkan Riset dan Inovasi</t>
  </si>
  <si>
    <t>Indeks Inovasi Daerah || Indeks</t>
  </si>
  <si>
    <t>indeks</t>
  </si>
  <si>
    <t>Meningkatnya Riset dan Inovasi</t>
  </si>
  <si>
    <t>Jumlah dokumen hasil kelitbangan bidang penyelenggaraan pemerintahan dan pengkajian peraturan  || Dokumen</t>
  </si>
  <si>
    <t>Peneltian dan Pengembangan Bidang Sosial dan Kependudukan</t>
  </si>
  <si>
    <t>Jumlah dokumen Hasil Kelitbangan Bidang Sosial dan Kependudukan || dokumen</t>
  </si>
  <si>
    <t>Penelitian dan Pengambangan Bidang Ekonomi dan Pembangunan</t>
  </si>
  <si>
    <t>Jumlah dokumen Hasil Kelitbangan Bidang Ekonomi dan Pembangunan || dokumen</t>
  </si>
  <si>
    <t>Jumlah Produk Inovasi dan Teknologi yang Dikembangkan || Produk</t>
  </si>
  <si>
    <t>Meningkatkan Kualitas Pelayanan Publik pada Urusan Perencanaan dan Kelitbangan</t>
  </si>
  <si>
    <t>Indeks Kepuasan Masyarakat pada Urusan Perencanaan dan Kelitbangan|| Indeks</t>
  </si>
  <si>
    <t>Meningkatnya Kualitas Pelayanan Publik pada Urusan Perencanaan dan Kelitbangan</t>
  </si>
  <si>
    <t>Kepuasan ASN Bappeda Litbang terhadap Layanan Kesekretariatan Bappeda Litbang || Indeks</t>
  </si>
  <si>
    <t>Jumlah Dokumen Perencanaan, Penganggaran dan Evaluasi Kinerja Perangkat Daerah yang Disusun Tepat Waktu || Dokumen</t>
  </si>
  <si>
    <t>Jumlah Dokumen Pendataaan dan Pengolahan Administrasi Kepegawaian || Dokumen</t>
  </si>
  <si>
    <t xml:space="preserve">: </t>
  </si>
  <si>
    <t>Meningkatkan Akuntabilitas dalam Pembangunan Daerah</t>
  </si>
  <si>
    <t>Jumlah dokumen hasil kelitbangan bidang penyelenggaraan pemerintahan dan pengkajian peraturan  || dokumen</t>
  </si>
  <si>
    <t>: disusunnya rencana aksi sehingga kegiatan yang dilaksanakan di tahun 2024 sudah terjadwal</t>
  </si>
  <si>
    <t>: -</t>
  </si>
  <si>
    <t>: dilakukannya percepatan pelaksanaan kegiatan yang sudah mundur dari jadwal</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</si>
</sst>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b/>
      <sz val="14.0"/>
      <color theme="1"/>
      <name val="Bookman Old Style"/>
    </font>
    <font>
      <b/>
      <sz val="12.0"/>
      <color theme="1"/>
      <name val="Bookman Old Style"/>
    </font>
    <font/>
    <font>
      <sz val="10.0"/>
      <color theme="1"/>
      <name val="Bookman Old Style"/>
    </font>
    <font>
      <b/>
      <sz val="13.0"/>
      <color theme="1"/>
      <name val="Bookman Old Style"/>
    </font>
    <font>
      <b/>
      <sz val="12.0"/>
      <color rgb="FFFF0000"/>
      <name val="Bookman Old Style"/>
    </font>
    <font>
      <b/>
      <i/>
      <sz val="12.0"/>
      <color theme="1"/>
      <name val="Bookman Old Style"/>
    </font>
    <font>
      <b/>
      <i/>
      <sz val="13.0"/>
      <color theme="1"/>
      <name val="Bookman Old Style"/>
    </font>
    <font>
      <sz val="12.0"/>
      <color theme="1"/>
      <name val="Bookman Old Style"/>
    </font>
    <font>
      <sz val="13.0"/>
      <color theme="1"/>
      <name val="Bookman Old Style"/>
    </font>
    <font>
      <b/>
      <sz val="14.0"/>
      <color rgb="FFFF0000"/>
      <name val="Bookman Old Style"/>
    </font>
    <font>
      <color theme="1"/>
      <name val="Bookman Old Style"/>
    </font>
    <font>
      <sz val="11.0"/>
      <color theme="1"/>
      <name val="Calibri"/>
    </font>
  </fonts>
  <fills count="8">
    <fill>
      <patternFill patternType="none"/>
    </fill>
    <fill>
      <patternFill patternType="lightGray"/>
    </fill>
    <fill>
      <patternFill patternType="solid">
        <fgColor rgb="FF666666"/>
        <bgColor rgb="FF666666"/>
      </patternFill>
    </fill>
    <fill>
      <patternFill patternType="solid">
        <fgColor rgb="FF6AA84F"/>
        <bgColor rgb="FF6AA84F"/>
      </patternFill>
    </fill>
    <fill>
      <patternFill patternType="solid">
        <fgColor rgb="FF93C47D"/>
        <bgColor rgb="FF93C47D"/>
      </patternFill>
    </fill>
    <fill>
      <patternFill patternType="solid">
        <fgColor rgb="FFB4A7D6"/>
        <bgColor rgb="FFB4A7D6"/>
      </patternFill>
    </fill>
    <fill>
      <patternFill patternType="solid">
        <fgColor rgb="FF99CC00"/>
        <bgColor rgb="FF99CC00"/>
      </patternFill>
    </fill>
    <fill>
      <patternFill patternType="solid">
        <fgColor rgb="FFFF9900"/>
        <bgColor rgb="FFFF9900"/>
      </patternFill>
    </fill>
  </fills>
  <borders count="14">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1" fillId="0" fontId="1" numFmtId="3" xfId="0" applyAlignment="1" applyBorder="1" applyFont="1" applyNumberFormat="1">
      <alignment horizontal="left" readingOrder="0" shrinkToFit="0" vertical="center" wrapText="0"/>
    </xf>
    <xf borderId="1" fillId="0" fontId="1" numFmtId="3" xfId="0" applyAlignment="1" applyBorder="1" applyFont="1" applyNumberFormat="1">
      <alignment horizontal="center" shrinkToFit="0" vertical="center" wrapText="0"/>
    </xf>
    <xf borderId="1" fillId="0" fontId="1" numFmtId="3" xfId="0" applyAlignment="1" applyBorder="1" applyFont="1" applyNumberFormat="1">
      <alignment horizontal="center" readingOrder="0" shrinkToFit="0" vertical="center" wrapText="0"/>
    </xf>
    <xf borderId="1" fillId="0" fontId="2" numFmtId="3" xfId="0" applyAlignment="1" applyBorder="1" applyFont="1" applyNumberFormat="1">
      <alignment horizontal="center" shrinkToFit="0" vertical="center" wrapText="0"/>
    </xf>
    <xf borderId="1" fillId="0" fontId="2" numFmtId="3" xfId="0" applyAlignment="1" applyBorder="1" applyFont="1" applyNumberFormat="1">
      <alignment horizontal="center" readingOrder="0" shrinkToFit="0" vertical="center" wrapText="0"/>
    </xf>
    <xf borderId="1" fillId="0" fontId="2" numFmtId="3" xfId="0" applyAlignment="1" applyBorder="1" applyFont="1" applyNumberFormat="1">
      <alignment horizontal="left" readingOrder="0" shrinkToFit="0" vertical="center" wrapText="0"/>
    </xf>
    <xf borderId="1" fillId="0" fontId="2" numFmtId="3" xfId="0" applyAlignment="1" applyBorder="1" applyFont="1" applyNumberFormat="1">
      <alignment horizontal="left" shrinkToFit="0" vertical="center" wrapText="0"/>
    </xf>
    <xf borderId="2" fillId="0" fontId="2" numFmtId="3" xfId="0" applyAlignment="1" applyBorder="1" applyFont="1" applyNumberFormat="1">
      <alignment horizontal="center" readingOrder="0" shrinkToFit="0" vertical="center" wrapText="1"/>
    </xf>
    <xf borderId="2" fillId="0" fontId="2" numFmtId="3" xfId="0" applyAlignment="1" applyBorder="1" applyFont="1" applyNumberFormat="1">
      <alignment horizontal="center" shrinkToFit="0" vertical="center" wrapText="1"/>
    </xf>
    <xf borderId="3" fillId="0" fontId="2" numFmtId="3" xfId="0" applyAlignment="1" applyBorder="1" applyFont="1" applyNumberFormat="1">
      <alignment horizontal="center" readingOrder="0" shrinkToFit="0" vertical="center" wrapText="1"/>
    </xf>
    <xf borderId="4" fillId="0" fontId="3" numFmtId="0" xfId="0" applyBorder="1" applyFont="1"/>
    <xf borderId="5" fillId="0" fontId="3" numFmtId="0" xfId="0" applyBorder="1" applyFont="1"/>
    <xf borderId="3" fillId="2" fontId="2" numFmtId="3" xfId="0" applyAlignment="1" applyBorder="1" applyFill="1" applyFont="1" applyNumberFormat="1">
      <alignment horizontal="center" readingOrder="0" shrinkToFit="0" vertical="center" wrapText="1"/>
    </xf>
    <xf borderId="6" fillId="0" fontId="2" numFmtId="3" xfId="0" applyAlignment="1" applyBorder="1" applyFont="1" applyNumberFormat="1">
      <alignment horizontal="center" shrinkToFit="0" vertical="center" wrapText="1"/>
    </xf>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2" fillId="0" fontId="4" numFmtId="3" xfId="0" applyAlignment="1" applyBorder="1" applyFont="1" applyNumberFormat="1">
      <alignment horizontal="center" readingOrder="0" shrinkToFit="0" vertical="center" wrapText="1"/>
    </xf>
    <xf borderId="6" fillId="0" fontId="4" numFmtId="3" xfId="0" applyAlignment="1" applyBorder="1" applyFont="1" applyNumberFormat="1">
      <alignment horizontal="center" readingOrder="0" shrinkToFit="0" vertical="center" wrapText="1"/>
    </xf>
    <xf borderId="6" fillId="2" fontId="4" numFmtId="3" xfId="0" applyAlignment="1" applyBorder="1" applyFont="1" applyNumberFormat="1">
      <alignment horizontal="center" readingOrder="0" shrinkToFit="0" vertical="center" wrapText="1"/>
    </xf>
    <xf borderId="1" fillId="0" fontId="4" numFmtId="3" xfId="0" applyAlignment="1" applyBorder="1" applyFont="1" applyNumberFormat="1">
      <alignment horizontal="center" shrinkToFit="0" vertical="center" wrapText="1"/>
    </xf>
    <xf borderId="1" fillId="0" fontId="4" numFmtId="3" xfId="0" applyAlignment="1" applyBorder="1" applyFont="1" applyNumberFormat="1">
      <alignment horizontal="center" readingOrder="0" shrinkToFit="0" vertical="center" wrapText="1"/>
    </xf>
    <xf borderId="1" fillId="2" fontId="4" numFmtId="3" xfId="0" applyAlignment="1" applyBorder="1" applyFont="1" applyNumberFormat="1">
      <alignment horizontal="center" shrinkToFit="0" vertical="center" wrapText="1"/>
    </xf>
    <xf borderId="1" fillId="2" fontId="4" numFmtId="3" xfId="0" applyAlignment="1" applyBorder="1" applyFont="1" applyNumberFormat="1">
      <alignment horizontal="center" readingOrder="0" shrinkToFit="0" vertical="center" wrapText="1"/>
    </xf>
    <xf borderId="2" fillId="3" fontId="5" numFmtId="4" xfId="0" applyAlignment="1" applyBorder="1" applyFill="1" applyFont="1" applyNumberFormat="1">
      <alignment horizontal="left" readingOrder="0" shrinkToFit="0" vertical="center" wrapText="1"/>
    </xf>
    <xf borderId="2" fillId="3" fontId="2" numFmtId="4" xfId="0" applyAlignment="1" applyBorder="1" applyFont="1" applyNumberFormat="1">
      <alignment horizontal="left" readingOrder="0" shrinkToFit="0" vertical="center" wrapText="1"/>
    </xf>
    <xf borderId="2" fillId="3" fontId="2" numFmtId="4" xfId="0" applyAlignment="1" applyBorder="1" applyFont="1" applyNumberFormat="1">
      <alignment horizontal="left" shrinkToFit="0" vertical="center" wrapText="1"/>
    </xf>
    <xf borderId="2" fillId="3" fontId="2" numFmtId="4" xfId="0" applyAlignment="1" applyBorder="1" applyFont="1" applyNumberFormat="1">
      <alignment shrinkToFit="0" vertical="center" wrapText="1"/>
    </xf>
    <xf borderId="1" fillId="3" fontId="2" numFmtId="4" xfId="0" applyAlignment="1" applyBorder="1" applyFont="1" applyNumberFormat="1">
      <alignment horizontal="center" readingOrder="0" shrinkToFit="0" vertical="center" wrapText="1"/>
    </xf>
    <xf borderId="1" fillId="3" fontId="5" numFmtId="4" xfId="0" applyAlignment="1" applyBorder="1" applyFont="1" applyNumberFormat="1">
      <alignment horizontal="center" readingOrder="0" shrinkToFit="0" vertical="center" wrapText="1"/>
    </xf>
    <xf borderId="2" fillId="3" fontId="2" numFmtId="3" xfId="0" applyAlignment="1" applyBorder="1" applyFont="1" applyNumberFormat="1">
      <alignment horizontal="right" readingOrder="0" shrinkToFit="0" vertical="center" wrapText="1"/>
    </xf>
    <xf borderId="1" fillId="2" fontId="2" numFmtId="4" xfId="0" applyAlignment="1" applyBorder="1" applyFont="1" applyNumberFormat="1">
      <alignment horizontal="center" readingOrder="0" shrinkToFit="0" vertical="center" wrapText="1"/>
    </xf>
    <xf borderId="2" fillId="2" fontId="5" numFmtId="3" xfId="0" applyAlignment="1" applyBorder="1" applyFont="1" applyNumberFormat="1">
      <alignment horizontal="right" readingOrder="0" shrinkToFit="0" vertical="center" wrapText="1"/>
    </xf>
    <xf borderId="2" fillId="3" fontId="2" numFmtId="3" xfId="0" applyAlignment="1" applyBorder="1" applyFont="1" applyNumberFormat="1">
      <alignment horizontal="right" shrinkToFit="0" vertical="center" wrapText="1"/>
    </xf>
    <xf borderId="1" fillId="3" fontId="2" numFmtId="4" xfId="0" applyAlignment="1" applyBorder="1" applyFont="1" applyNumberFormat="1">
      <alignment horizontal="center" shrinkToFit="0" vertical="center" wrapText="1"/>
    </xf>
    <xf borderId="2" fillId="3" fontId="2" numFmtId="4" xfId="0" applyAlignment="1" applyBorder="1" applyFont="1" applyNumberFormat="1">
      <alignment horizontal="center" readingOrder="0" shrinkToFit="0" vertical="center" wrapText="1"/>
    </xf>
    <xf borderId="2" fillId="3" fontId="2" numFmtId="4" xfId="0" applyAlignment="1" applyBorder="1" applyFont="1" applyNumberFormat="1">
      <alignment horizontal="center" shrinkToFit="0" vertical="center" wrapText="1"/>
    </xf>
    <xf borderId="13" fillId="0" fontId="3" numFmtId="0" xfId="0" applyBorder="1" applyFont="1"/>
    <xf borderId="1" fillId="3" fontId="5" numFmtId="4" xfId="0" applyAlignment="1" applyBorder="1" applyFont="1" applyNumberFormat="1">
      <alignment readingOrder="0" shrinkToFit="0" vertical="center" wrapText="1"/>
    </xf>
    <xf borderId="1" fillId="3" fontId="2" numFmtId="3" xfId="0" applyAlignment="1" applyBorder="1" applyFont="1" applyNumberFormat="1">
      <alignment horizontal="right" readingOrder="0" shrinkToFit="0" vertical="center" wrapText="1"/>
    </xf>
    <xf borderId="1" fillId="2" fontId="5" numFmtId="4" xfId="0" applyAlignment="1" applyBorder="1" applyFont="1" applyNumberFormat="1">
      <alignment horizontal="center" readingOrder="0" shrinkToFit="0" vertical="center" wrapText="1"/>
    </xf>
    <xf borderId="1" fillId="2" fontId="5" numFmtId="3" xfId="0" applyAlignment="1" applyBorder="1" applyFont="1" applyNumberFormat="1">
      <alignment horizontal="right" readingOrder="0" shrinkToFit="0" vertical="center" wrapText="1"/>
    </xf>
    <xf borderId="1" fillId="3" fontId="2" numFmtId="3" xfId="0" applyAlignment="1" applyBorder="1" applyFont="1" applyNumberFormat="1">
      <alignment horizontal="right" shrinkToFit="0" vertical="center" wrapText="1"/>
    </xf>
    <xf borderId="1" fillId="3" fontId="2" numFmtId="4" xfId="0" applyAlignment="1" applyBorder="1" applyFont="1" applyNumberFormat="1">
      <alignment horizontal="left" readingOrder="0" shrinkToFit="0" vertical="center" wrapText="1"/>
    </xf>
    <xf borderId="1" fillId="3" fontId="2" numFmtId="4" xfId="0" applyAlignment="1" applyBorder="1" applyFont="1" applyNumberFormat="1">
      <alignment readingOrder="0" shrinkToFit="0" vertical="center" wrapText="1"/>
    </xf>
    <xf borderId="1" fillId="2" fontId="2" numFmtId="3" xfId="0" applyAlignment="1" applyBorder="1" applyFont="1" applyNumberFormat="1">
      <alignment horizontal="right" shrinkToFit="0" vertical="center" wrapText="1"/>
    </xf>
    <xf borderId="1" fillId="3" fontId="6" numFmtId="4" xfId="0" applyAlignment="1" applyBorder="1" applyFont="1" applyNumberFormat="1">
      <alignment horizontal="center" readingOrder="0" shrinkToFit="0" vertical="center" wrapText="1"/>
    </xf>
    <xf borderId="1" fillId="3" fontId="6" numFmtId="4" xfId="0" applyAlignment="1" applyBorder="1" applyFont="1" applyNumberFormat="1">
      <alignment horizontal="center" shrinkToFit="0" vertical="center" wrapText="1"/>
    </xf>
    <xf borderId="2" fillId="4" fontId="2" numFmtId="4" xfId="0" applyAlignment="1" applyBorder="1" applyFill="1" applyFont="1" applyNumberFormat="1">
      <alignment horizontal="center" shrinkToFit="0" vertical="center" wrapText="1"/>
    </xf>
    <xf borderId="2" fillId="4" fontId="2" numFmtId="4" xfId="0" applyAlignment="1" applyBorder="1" applyFont="1" applyNumberFormat="1">
      <alignment horizontal="left" readingOrder="0" shrinkToFit="0" vertical="center" wrapText="1"/>
    </xf>
    <xf borderId="1" fillId="4" fontId="2" numFmtId="4" xfId="0" applyAlignment="1" applyBorder="1" applyFont="1" applyNumberFormat="1">
      <alignment readingOrder="0" shrinkToFit="0" vertical="center" wrapText="1"/>
    </xf>
    <xf borderId="1" fillId="4" fontId="2" numFmtId="4" xfId="0" applyAlignment="1" applyBorder="1" applyFont="1" applyNumberFormat="1">
      <alignment horizontal="center" readingOrder="0" shrinkToFit="0" vertical="center" wrapText="1"/>
    </xf>
    <xf borderId="1" fillId="4" fontId="2" numFmtId="3" xfId="0" applyAlignment="1" applyBorder="1" applyFont="1" applyNumberFormat="1">
      <alignment horizontal="right" readingOrder="0" shrinkToFit="0" vertical="center" wrapText="1"/>
    </xf>
    <xf borderId="1" fillId="4" fontId="2" numFmtId="3" xfId="0" applyAlignment="1" applyBorder="1" applyFont="1" applyNumberFormat="1">
      <alignment horizontal="right" shrinkToFit="0" vertical="center" wrapText="1"/>
    </xf>
    <xf borderId="1" fillId="4" fontId="2" numFmtId="4" xfId="0" applyAlignment="1" applyBorder="1" applyFont="1" applyNumberFormat="1">
      <alignment horizontal="center" shrinkToFit="0" vertical="center" wrapText="1"/>
    </xf>
    <xf borderId="2" fillId="4" fontId="2" numFmtId="3" xfId="0" applyAlignment="1" applyBorder="1" applyFont="1" applyNumberFormat="1">
      <alignment horizontal="right" shrinkToFit="0" vertical="center" wrapText="1"/>
    </xf>
    <xf borderId="1" fillId="4" fontId="6" numFmtId="4" xfId="0" applyAlignment="1" applyBorder="1" applyFont="1" applyNumberFormat="1">
      <alignment horizontal="center" readingOrder="0" shrinkToFit="0" vertical="center" wrapText="1"/>
    </xf>
    <xf borderId="1" fillId="4" fontId="6" numFmtId="4" xfId="0" applyAlignment="1" applyBorder="1" applyFont="1" applyNumberFormat="1">
      <alignment horizontal="center" shrinkToFit="0" vertical="center" wrapText="1"/>
    </xf>
    <xf borderId="1" fillId="5" fontId="7" numFmtId="4" xfId="0" applyAlignment="1" applyBorder="1" applyFill="1" applyFont="1" applyNumberFormat="1">
      <alignment horizontal="center" shrinkToFit="0" vertical="center" wrapText="1"/>
    </xf>
    <xf borderId="1" fillId="5" fontId="7" numFmtId="4" xfId="0" applyAlignment="1" applyBorder="1" applyFont="1" applyNumberFormat="1">
      <alignment horizontal="left" shrinkToFit="0" vertical="center" wrapText="1"/>
    </xf>
    <xf borderId="1" fillId="5" fontId="7" numFmtId="4" xfId="0" applyAlignment="1" applyBorder="1" applyFont="1" applyNumberFormat="1">
      <alignment horizontal="left" readingOrder="0" shrinkToFit="0" vertical="center" wrapText="1"/>
    </xf>
    <xf borderId="1" fillId="5" fontId="7" numFmtId="4" xfId="0" applyAlignment="1" applyBorder="1" applyFont="1" applyNumberFormat="1">
      <alignment readingOrder="0" shrinkToFit="0" vertical="center" wrapText="1"/>
    </xf>
    <xf borderId="1" fillId="5" fontId="7" numFmtId="3" xfId="0" applyAlignment="1" applyBorder="1" applyFont="1" applyNumberFormat="1">
      <alignment horizontal="center" readingOrder="0" shrinkToFit="0" vertical="center" wrapText="1"/>
    </xf>
    <xf borderId="1" fillId="5" fontId="7" numFmtId="3" xfId="0" applyAlignment="1" applyBorder="1" applyFont="1" applyNumberFormat="1">
      <alignment horizontal="right" readingOrder="0" shrinkToFit="0" vertical="center" wrapText="1"/>
    </xf>
    <xf borderId="1" fillId="2" fontId="7" numFmtId="3" xfId="0" applyAlignment="1" applyBorder="1" applyFont="1" applyNumberFormat="1">
      <alignment horizontal="center" readingOrder="0" shrinkToFit="0" vertical="center" wrapText="1"/>
    </xf>
    <xf borderId="1" fillId="2" fontId="7" numFmtId="3" xfId="0" applyAlignment="1" applyBorder="1" applyFont="1" applyNumberFormat="1">
      <alignment horizontal="right" shrinkToFit="0" vertical="center" wrapText="1"/>
    </xf>
    <xf borderId="1" fillId="5" fontId="8" numFmtId="3" xfId="0" applyAlignment="1" applyBorder="1" applyFont="1" applyNumberFormat="1">
      <alignment horizontal="center" readingOrder="0" shrinkToFit="0" vertical="center" wrapText="1"/>
    </xf>
    <xf borderId="1" fillId="5" fontId="7" numFmtId="3" xfId="0" applyAlignment="1" applyBorder="1" applyFont="1" applyNumberFormat="1">
      <alignment horizontal="right" shrinkToFit="0" vertical="center" wrapText="1"/>
    </xf>
    <xf borderId="1" fillId="5" fontId="7" numFmtId="4" xfId="0" applyAlignment="1" applyBorder="1" applyFont="1" applyNumberFormat="1">
      <alignment horizontal="center" readingOrder="0" shrinkToFit="0" vertical="center" wrapText="1"/>
    </xf>
    <xf borderId="1" fillId="0" fontId="9" numFmtId="4" xfId="0" applyAlignment="1" applyBorder="1" applyFont="1" applyNumberFormat="1">
      <alignment horizontal="center" shrinkToFit="0" vertical="center" wrapText="1"/>
    </xf>
    <xf borderId="1" fillId="0" fontId="9" numFmtId="4" xfId="0" applyAlignment="1" applyBorder="1" applyFont="1" applyNumberFormat="1">
      <alignment horizontal="left" shrinkToFit="0" vertical="center" wrapText="1"/>
    </xf>
    <xf borderId="1" fillId="0" fontId="9" numFmtId="4" xfId="0" applyAlignment="1" applyBorder="1" applyFont="1" applyNumberFormat="1">
      <alignment horizontal="left" readingOrder="0" shrinkToFit="0" vertical="center" wrapText="1"/>
    </xf>
    <xf borderId="1" fillId="0" fontId="9" numFmtId="4" xfId="0" applyAlignment="1" applyBorder="1" applyFont="1" applyNumberFormat="1">
      <alignment readingOrder="0" shrinkToFit="0" vertical="center" wrapText="1"/>
    </xf>
    <xf borderId="1" fillId="0" fontId="9" numFmtId="3" xfId="0" applyAlignment="1" applyBorder="1" applyFont="1" applyNumberFormat="1">
      <alignment horizontal="center" readingOrder="0" shrinkToFit="0" vertical="center" wrapText="1"/>
    </xf>
    <xf borderId="1" fillId="0" fontId="9" numFmtId="3" xfId="0" applyAlignment="1" applyBorder="1" applyFont="1" applyNumberFormat="1">
      <alignment horizontal="right" readingOrder="0" shrinkToFit="0" vertical="center" wrapText="1"/>
    </xf>
    <xf borderId="1" fillId="2" fontId="9" numFmtId="3" xfId="0" applyAlignment="1" applyBorder="1" applyFont="1" applyNumberFormat="1">
      <alignment horizontal="center" readingOrder="0" shrinkToFit="0" vertical="center" wrapText="1"/>
    </xf>
    <xf borderId="1" fillId="2" fontId="9" numFmtId="3" xfId="0" applyAlignment="1" applyBorder="1" applyFont="1" applyNumberFormat="1">
      <alignment horizontal="right" readingOrder="0" shrinkToFit="0" vertical="center" wrapText="1"/>
    </xf>
    <xf borderId="1" fillId="0" fontId="9" numFmtId="3" xfId="0" applyAlignment="1" applyBorder="1" applyFont="1" applyNumberFormat="1">
      <alignment horizontal="right" shrinkToFit="0" vertical="center" wrapText="1"/>
    </xf>
    <xf borderId="1" fillId="0" fontId="9" numFmtId="4" xfId="0" applyAlignment="1" applyBorder="1" applyFont="1" applyNumberFormat="1">
      <alignment horizontal="center" readingOrder="0" shrinkToFit="0" vertical="center" wrapText="1"/>
    </xf>
    <xf borderId="2" fillId="4" fontId="2" numFmtId="4" xfId="0" applyAlignment="1" applyBorder="1" applyFont="1" applyNumberFormat="1">
      <alignment readingOrder="0" shrinkToFit="0" vertical="center" wrapText="1"/>
    </xf>
    <xf borderId="1" fillId="4" fontId="5" numFmtId="4" xfId="0" applyAlignment="1" applyBorder="1" applyFont="1" applyNumberFormat="1">
      <alignment horizontal="center" readingOrder="0" shrinkToFit="0" vertical="center" wrapText="1"/>
    </xf>
    <xf borderId="1" fillId="0" fontId="10" numFmtId="3" xfId="0" applyAlignment="1" applyBorder="1" applyFont="1" applyNumberFormat="1">
      <alignment horizontal="center" readingOrder="0" shrinkToFit="0" vertical="center" wrapText="1"/>
    </xf>
    <xf borderId="1" fillId="3" fontId="2" numFmtId="4" xfId="0" applyAlignment="1" applyBorder="1" applyFont="1" applyNumberFormat="1">
      <alignment horizontal="left" shrinkToFit="0" vertical="center" wrapText="1"/>
    </xf>
    <xf borderId="1" fillId="3" fontId="2" numFmtId="4" xfId="0" applyAlignment="1" applyBorder="1" applyFont="1" applyNumberFormat="1">
      <alignment shrinkToFit="0" vertical="center" wrapText="1"/>
    </xf>
    <xf borderId="1" fillId="4" fontId="2" numFmtId="4" xfId="0" applyAlignment="1" applyBorder="1" applyFont="1" applyNumberFormat="1">
      <alignment horizontal="left" readingOrder="0" shrinkToFit="0" vertical="center" wrapText="1"/>
    </xf>
    <xf borderId="1" fillId="0" fontId="10" numFmtId="3" xfId="0" applyAlignment="1" applyBorder="1" applyFont="1" applyNumberFormat="1">
      <alignment horizontal="right" readingOrder="0" shrinkToFit="0" vertical="center" wrapText="1"/>
    </xf>
    <xf borderId="1" fillId="5" fontId="8" numFmtId="4" xfId="0" applyAlignment="1" applyBorder="1" applyFont="1" applyNumberFormat="1">
      <alignment horizontal="center" readingOrder="0" shrinkToFit="0" vertical="center" wrapText="1"/>
    </xf>
    <xf borderId="1" fillId="2" fontId="7" numFmtId="4" xfId="0" applyAlignment="1" applyBorder="1" applyFont="1" applyNumberFormat="1">
      <alignment horizontal="center" readingOrder="0" shrinkToFit="0" vertical="center" wrapText="1"/>
    </xf>
    <xf borderId="1" fillId="6" fontId="2" numFmtId="4" xfId="0" applyAlignment="1" applyBorder="1" applyFill="1" applyFont="1" applyNumberFormat="1">
      <alignment horizontal="right" shrinkToFit="0" vertical="center" wrapText="1"/>
    </xf>
    <xf borderId="1" fillId="6" fontId="2" numFmtId="3" xfId="0" applyAlignment="1" applyBorder="1" applyFont="1" applyNumberFormat="1">
      <alignment horizontal="right" shrinkToFit="0" vertical="center" wrapText="1"/>
    </xf>
    <xf borderId="1" fillId="6" fontId="2" numFmtId="4" xfId="0" applyAlignment="1" applyBorder="1" applyFont="1" applyNumberFormat="1">
      <alignment horizontal="center" readingOrder="0" shrinkToFit="0" vertical="center" wrapText="1"/>
    </xf>
    <xf borderId="1" fillId="6" fontId="2" numFmtId="4" xfId="0" applyAlignment="1" applyBorder="1" applyFont="1" applyNumberFormat="1">
      <alignment horizontal="left" readingOrder="0" shrinkToFit="0" vertical="center" wrapText="1"/>
    </xf>
    <xf borderId="1" fillId="6" fontId="2" numFmtId="4" xfId="0" applyAlignment="1" applyBorder="1" applyFont="1" applyNumberFormat="1">
      <alignment horizontal="left" readingOrder="0" shrinkToFit="0" vertical="center" wrapText="0"/>
    </xf>
    <xf borderId="1" fillId="6" fontId="2" numFmtId="4" xfId="0" applyAlignment="1" applyBorder="1" applyFont="1" applyNumberFormat="1">
      <alignment horizontal="left" shrinkToFit="0" vertical="center" wrapText="0"/>
    </xf>
    <xf borderId="6" fillId="6" fontId="2" numFmtId="4" xfId="0" applyAlignment="1" applyBorder="1" applyFont="1" applyNumberFormat="1">
      <alignment horizontal="right" readingOrder="0" shrinkToFit="0" vertical="center" wrapText="0"/>
    </xf>
    <xf borderId="1" fillId="6" fontId="2" numFmtId="3" xfId="0" applyAlignment="1" applyBorder="1" applyFont="1" applyNumberFormat="1">
      <alignment horizontal="left" shrinkToFit="0" vertical="center" wrapText="0"/>
    </xf>
    <xf borderId="1" fillId="6" fontId="2" numFmtId="4" xfId="0" applyAlignment="1" applyBorder="1" applyFont="1" applyNumberFormat="1">
      <alignment horizontal="center" readingOrder="0" shrinkToFit="0" vertical="center" wrapText="0"/>
    </xf>
    <xf borderId="1" fillId="6" fontId="2" numFmtId="3" xfId="0" applyAlignment="1" applyBorder="1" applyFont="1" applyNumberFormat="1">
      <alignment horizontal="center" shrinkToFit="0" vertical="center" wrapText="0"/>
    </xf>
    <xf borderId="6" fillId="7" fontId="2" numFmtId="4" xfId="0" applyAlignment="1" applyBorder="1" applyFill="1" applyFont="1" applyNumberFormat="1">
      <alignment horizontal="left" readingOrder="0" shrinkToFit="0" vertical="center" wrapText="1"/>
    </xf>
    <xf borderId="1" fillId="7" fontId="2" numFmtId="4" xfId="0" applyAlignment="1" applyBorder="1" applyFont="1" applyNumberFormat="1">
      <alignment horizontal="left" readingOrder="0" shrinkToFit="0" vertical="center" wrapText="0"/>
    </xf>
    <xf borderId="1" fillId="7" fontId="2" numFmtId="4" xfId="0" applyAlignment="1" applyBorder="1" applyFont="1" applyNumberFormat="1">
      <alignment horizontal="left" shrinkToFit="0" vertical="center" wrapText="0"/>
    </xf>
    <xf borderId="1" fillId="7" fontId="2" numFmtId="3" xfId="0" applyAlignment="1" applyBorder="1" applyFont="1" applyNumberFormat="1">
      <alignment horizontal="left" shrinkToFit="0" vertical="center" wrapText="0"/>
    </xf>
    <xf borderId="0" fillId="0" fontId="1" numFmtId="3" xfId="0" applyAlignment="1" applyFont="1" applyNumberFormat="1">
      <alignment horizontal="left" readingOrder="0" shrinkToFit="0" vertical="center" wrapText="0"/>
    </xf>
    <xf borderId="0" fillId="0" fontId="1" numFmtId="3" xfId="0" applyAlignment="1" applyFont="1" applyNumberFormat="1">
      <alignment horizontal="center" shrinkToFit="0" vertical="center" wrapText="0"/>
    </xf>
    <xf borderId="0" fillId="0" fontId="1" numFmtId="3" xfId="0" applyAlignment="1" applyFont="1" applyNumberFormat="1">
      <alignment horizontal="center" readingOrder="0" shrinkToFit="0" vertical="center" wrapText="0"/>
    </xf>
    <xf borderId="0" fillId="0" fontId="2" numFmtId="3" xfId="0" applyAlignment="1" applyFont="1" applyNumberFormat="1">
      <alignment horizontal="center" shrinkToFit="0" vertical="center" wrapText="0"/>
    </xf>
    <xf borderId="0" fillId="0" fontId="2" numFmtId="3" xfId="0" applyAlignment="1" applyFont="1" applyNumberFormat="1">
      <alignment horizontal="center" readingOrder="0" shrinkToFit="0" vertical="center" wrapText="0"/>
    </xf>
    <xf borderId="0" fillId="0" fontId="2" numFmtId="3" xfId="0" applyAlignment="1" applyFont="1" applyNumberFormat="1">
      <alignment horizontal="left" readingOrder="0" shrinkToFit="0" vertical="center" wrapText="0"/>
    </xf>
    <xf borderId="0" fillId="0" fontId="2" numFmtId="3" xfId="0" applyAlignment="1" applyFont="1" applyNumberFormat="1">
      <alignment horizontal="left" shrinkToFit="0" vertical="center" wrapText="0"/>
    </xf>
    <xf borderId="2" fillId="2" fontId="2" numFmtId="3" xfId="0" applyAlignment="1" applyBorder="1" applyFont="1" applyNumberFormat="1">
      <alignment horizontal="right" shrinkToFit="0" vertical="center" wrapText="1"/>
    </xf>
    <xf borderId="2" fillId="4" fontId="2" numFmtId="4" xfId="0" applyAlignment="1" applyBorder="1" applyFont="1" applyNumberFormat="1">
      <alignment horizontal="left" shrinkToFit="0" vertical="center" wrapText="1"/>
    </xf>
    <xf borderId="2" fillId="4" fontId="2" numFmtId="4" xfId="0" applyAlignment="1" applyBorder="1" applyFont="1" applyNumberFormat="1">
      <alignment horizontal="center" readingOrder="0" shrinkToFit="0" vertical="center" wrapText="1"/>
    </xf>
    <xf borderId="2" fillId="6" fontId="2" numFmtId="4" xfId="0" applyAlignment="1" applyBorder="1" applyFont="1" applyNumberFormat="1">
      <alignment horizontal="right" shrinkToFit="0" vertical="center" wrapText="1"/>
    </xf>
    <xf borderId="6" fillId="6" fontId="2" numFmtId="4" xfId="0" applyAlignment="1" applyBorder="1" applyFont="1" applyNumberFormat="1">
      <alignment horizontal="left" readingOrder="0" shrinkToFit="0" vertical="center" wrapText="0"/>
    </xf>
    <xf borderId="7" fillId="6" fontId="2" numFmtId="4" xfId="0" applyAlignment="1" applyBorder="1" applyFont="1" applyNumberFormat="1">
      <alignment horizontal="left" shrinkToFit="0" vertical="center" wrapText="0"/>
    </xf>
    <xf borderId="7" fillId="6" fontId="2" numFmtId="4" xfId="0" applyAlignment="1" applyBorder="1" applyFont="1" applyNumberFormat="1">
      <alignment horizontal="right" readingOrder="0" shrinkToFit="0" vertical="center" wrapText="0"/>
    </xf>
    <xf borderId="10" fillId="7" fontId="2" numFmtId="4" xfId="0" applyAlignment="1" applyBorder="1" applyFont="1" applyNumberFormat="1">
      <alignment horizontal="left" readingOrder="0" shrinkToFit="0" vertical="center" wrapText="1"/>
    </xf>
    <xf borderId="11" fillId="7" fontId="2" numFmtId="4" xfId="0" applyAlignment="1" applyBorder="1" applyFont="1" applyNumberFormat="1">
      <alignment horizontal="left" readingOrder="0" shrinkToFit="0" vertical="center" wrapText="0"/>
    </xf>
    <xf borderId="7" fillId="7" fontId="2" numFmtId="4" xfId="0" applyAlignment="1" applyBorder="1" applyFont="1" applyNumberFormat="1">
      <alignment horizontal="left" shrinkToFit="0" vertical="center" wrapText="0"/>
    </xf>
    <xf borderId="7" fillId="7" fontId="2" numFmtId="3" xfId="0" applyAlignment="1" applyBorder="1" applyFont="1" applyNumberFormat="1">
      <alignment horizontal="left" shrinkToFit="0" vertical="center" wrapText="0"/>
    </xf>
    <xf borderId="7" fillId="7" fontId="2" numFmtId="4" xfId="0" applyAlignment="1" applyBorder="1" applyFont="1" applyNumberFormat="1">
      <alignment horizontal="left" readingOrder="0" shrinkToFit="0" vertical="center" wrapText="0"/>
    </xf>
    <xf borderId="8" fillId="7" fontId="2" numFmtId="4" xfId="0" applyAlignment="1" applyBorder="1" applyFont="1" applyNumberFormat="1">
      <alignment horizontal="left" readingOrder="0" shrinkToFit="0" vertical="center" wrapText="0"/>
    </xf>
    <xf borderId="0" fillId="0" fontId="11" numFmtId="3" xfId="0" applyAlignment="1" applyFont="1" applyNumberFormat="1">
      <alignment horizontal="center" shrinkToFit="0" vertical="center" wrapText="0"/>
    </xf>
    <xf borderId="0" fillId="0" fontId="6" numFmtId="3" xfId="0" applyAlignment="1" applyFont="1" applyNumberFormat="1">
      <alignment horizontal="center" shrinkToFit="0" vertical="center" wrapText="0"/>
    </xf>
    <xf borderId="0" fillId="0" fontId="6" numFmtId="3" xfId="0" applyAlignment="1" applyFont="1" applyNumberFormat="1">
      <alignment horizontal="left" shrinkToFit="0" vertical="center" wrapText="0"/>
    </xf>
    <xf borderId="3" fillId="0" fontId="2" numFmtId="3" xfId="0" applyAlignment="1" applyBorder="1" applyFont="1" applyNumberFormat="1">
      <alignment horizontal="center" shrinkToFit="0" vertical="center" wrapText="1"/>
    </xf>
    <xf borderId="3" fillId="2" fontId="2" numFmtId="3" xfId="0" applyAlignment="1" applyBorder="1" applyFont="1" applyNumberFormat="1">
      <alignment horizontal="center" shrinkToFit="0" vertical="center" wrapText="1"/>
    </xf>
    <xf borderId="2" fillId="0" fontId="12" numFmtId="3" xfId="0" applyAlignment="1" applyBorder="1" applyFont="1" applyNumberFormat="1">
      <alignment horizontal="center" shrinkToFit="0" vertical="center" wrapText="1"/>
    </xf>
    <xf borderId="6" fillId="0" fontId="12" numFmtId="3" xfId="0" applyAlignment="1" applyBorder="1" applyFont="1" applyNumberFormat="1">
      <alignment horizontal="center" shrinkToFit="0" vertical="center" wrapText="1"/>
    </xf>
    <xf borderId="6" fillId="2" fontId="12" numFmtId="3" xfId="0" applyAlignment="1" applyBorder="1" applyFont="1" applyNumberFormat="1">
      <alignment horizontal="center" shrinkToFit="0" vertical="center" wrapText="1"/>
    </xf>
    <xf borderId="1" fillId="0" fontId="12" numFmtId="3" xfId="0" applyAlignment="1" applyBorder="1" applyFont="1" applyNumberFormat="1">
      <alignment horizontal="center" shrinkToFit="0" vertical="center" wrapText="1"/>
    </xf>
    <xf borderId="1" fillId="2" fontId="12" numFmtId="3" xfId="0" applyAlignment="1" applyBorder="1" applyFont="1" applyNumberFormat="1">
      <alignment horizontal="center" shrinkToFit="0" vertical="center" wrapText="1"/>
    </xf>
    <xf borderId="2" fillId="3" fontId="13" numFmtId="4" xfId="0" applyAlignment="1" applyBorder="1" applyFont="1" applyNumberFormat="1">
      <alignment vertical="center"/>
    </xf>
    <xf borderId="1" fillId="2" fontId="2" numFmtId="4" xfId="0" applyAlignment="1" applyBorder="1" applyFont="1" applyNumberFormat="1">
      <alignment horizontal="center" shrinkToFit="0" vertical="center" wrapText="1"/>
    </xf>
    <xf borderId="2" fillId="3" fontId="2" numFmtId="4" xfId="0" applyAlignment="1" applyBorder="1" applyFont="1" applyNumberFormat="1">
      <alignment horizontal="right" shrinkToFit="0" vertical="center" wrapText="1"/>
    </xf>
    <xf borderId="1" fillId="3" fontId="2" numFmtId="4" xfId="0" applyAlignment="1" applyBorder="1" applyFont="1" applyNumberFormat="1">
      <alignment horizontal="right" shrinkToFit="0" vertical="center" wrapText="1"/>
    </xf>
    <xf borderId="2" fillId="4" fontId="13" numFmtId="4" xfId="0" applyAlignment="1" applyBorder="1" applyFont="1" applyNumberFormat="1">
      <alignment vertical="center"/>
    </xf>
    <xf borderId="2" fillId="4" fontId="2" numFmtId="4" xfId="0" applyAlignment="1" applyBorder="1" applyFont="1" applyNumberFormat="1">
      <alignment shrinkToFit="0" vertical="center" wrapText="1"/>
    </xf>
    <xf borderId="1" fillId="4" fontId="2" numFmtId="4" xfId="0" applyAlignment="1" applyBorder="1" applyFont="1" applyNumberFormat="1">
      <alignment shrinkToFit="0" vertical="center" wrapText="1"/>
    </xf>
    <xf borderId="2" fillId="4" fontId="2" numFmtId="4" xfId="0" applyAlignment="1" applyBorder="1" applyFont="1" applyNumberFormat="1">
      <alignment horizontal="right" shrinkToFit="0" vertical="center" wrapText="1"/>
    </xf>
    <xf borderId="1" fillId="5" fontId="13" numFmtId="4" xfId="0" applyAlignment="1" applyBorder="1" applyFont="1" applyNumberFormat="1">
      <alignment vertical="center"/>
    </xf>
    <xf borderId="1" fillId="5" fontId="7" numFmtId="4" xfId="0" applyAlignment="1" applyBorder="1" applyFont="1" applyNumberFormat="1">
      <alignment shrinkToFit="0" vertical="center" wrapText="1"/>
    </xf>
    <xf borderId="1" fillId="5" fontId="7" numFmtId="3" xfId="0" applyAlignment="1" applyBorder="1" applyFont="1" applyNumberFormat="1">
      <alignment horizontal="center" shrinkToFit="0" vertical="center" wrapText="1"/>
    </xf>
    <xf borderId="1" fillId="2" fontId="7" numFmtId="3" xfId="0" applyAlignment="1" applyBorder="1" applyFont="1" applyNumberFormat="1">
      <alignment horizontal="center" shrinkToFit="0" vertical="center" wrapText="1"/>
    </xf>
    <xf borderId="1" fillId="5" fontId="8" numFmtId="3" xfId="0" applyAlignment="1" applyBorder="1" applyFont="1" applyNumberFormat="1">
      <alignment horizontal="center" shrinkToFit="0" vertical="center" wrapText="1"/>
    </xf>
    <xf borderId="1" fillId="0" fontId="13" numFmtId="4" xfId="0" applyAlignment="1" applyBorder="1" applyFont="1" applyNumberFormat="1">
      <alignment vertical="center"/>
    </xf>
    <xf borderId="1" fillId="0" fontId="9" numFmtId="4" xfId="0" applyAlignment="1" applyBorder="1" applyFont="1" applyNumberFormat="1">
      <alignment shrinkToFit="0" vertical="center" wrapText="1"/>
    </xf>
    <xf borderId="1" fillId="0" fontId="9" numFmtId="3" xfId="0" applyAlignment="1" applyBorder="1" applyFont="1" applyNumberFormat="1">
      <alignment horizontal="center" shrinkToFit="0" vertical="center" wrapText="1"/>
    </xf>
    <xf borderId="1" fillId="2" fontId="9" numFmtId="3" xfId="0" applyAlignment="1" applyBorder="1" applyFont="1" applyNumberFormat="1">
      <alignment horizontal="center" shrinkToFit="0" vertical="center" wrapText="1"/>
    </xf>
    <xf borderId="1" fillId="2" fontId="9" numFmtId="3" xfId="0" applyAlignment="1" applyBorder="1" applyFont="1" applyNumberFormat="1">
      <alignment horizontal="right" shrinkToFit="0" vertical="center" wrapText="1"/>
    </xf>
    <xf borderId="1" fillId="3" fontId="13" numFmtId="4" xfId="0" applyAlignment="1" applyBorder="1" applyFont="1" applyNumberFormat="1">
      <alignment vertical="center"/>
    </xf>
    <xf borderId="1" fillId="4" fontId="13" numFmtId="4" xfId="0" applyAlignment="1" applyBorder="1" applyFont="1" applyNumberFormat="1">
      <alignment vertical="center"/>
    </xf>
    <xf borderId="1" fillId="0" fontId="10" numFmtId="3" xfId="0" applyAlignment="1" applyBorder="1" applyFont="1" applyNumberFormat="1">
      <alignment horizontal="right" shrinkToFit="0" vertical="center" wrapText="1"/>
    </xf>
    <xf borderId="1" fillId="2" fontId="7" numFmtId="4" xfId="0" applyAlignment="1" applyBorder="1" applyFont="1" applyNumberFormat="1">
      <alignment horizontal="center" shrinkToFit="0" vertical="center" wrapText="1"/>
    </xf>
    <xf borderId="1" fillId="5" fontId="8" numFmtId="4" xfId="0" applyAlignment="1" applyBorder="1" applyFont="1" applyNumberFormat="1">
      <alignment horizontal="center" shrinkToFit="0" vertical="center" wrapText="1"/>
    </xf>
    <xf borderId="2" fillId="6" fontId="13" numFmtId="4" xfId="0" applyAlignment="1" applyBorder="1" applyFont="1" applyNumberFormat="1">
      <alignment vertical="center"/>
    </xf>
    <xf borderId="1" fillId="6" fontId="13" numFmtId="4" xfId="0" applyAlignment="1" applyBorder="1" applyFont="1" applyNumberFormat="1">
      <alignment vertical="center"/>
    </xf>
    <xf borderId="1" fillId="6" fontId="13" numFmtId="3" xfId="0" applyAlignment="1" applyBorder="1" applyFont="1" applyNumberFormat="1">
      <alignment vertical="center"/>
    </xf>
    <xf borderId="1" fillId="2" fontId="13" numFmtId="3" xfId="0" applyAlignment="1" applyBorder="1" applyFont="1" applyNumberFormat="1">
      <alignment vertical="center"/>
    </xf>
    <xf borderId="1" fillId="6" fontId="2" numFmtId="4" xfId="0" applyAlignment="1" applyBorder="1" applyFont="1" applyNumberFormat="1">
      <alignment horizontal="center" shrinkToFit="0" vertical="center" wrapText="1"/>
    </xf>
    <xf borderId="1" fillId="6" fontId="2" numFmtId="4" xfId="0" applyAlignment="1" applyBorder="1" applyFont="1" applyNumberFormat="1">
      <alignment shrinkToFit="0" vertical="center" wrapText="1"/>
    </xf>
    <xf borderId="6" fillId="6" fontId="13" numFmtId="4" xfId="0" applyAlignment="1" applyBorder="1" applyFont="1" applyNumberFormat="1">
      <alignment vertical="center"/>
    </xf>
    <xf borderId="7" fillId="6" fontId="13" numFmtId="4" xfId="0" applyAlignment="1" applyBorder="1" applyFont="1" applyNumberFormat="1">
      <alignment vertical="center"/>
    </xf>
    <xf borderId="7" fillId="6" fontId="2" numFmtId="4" xfId="0" applyAlignment="1" applyBorder="1" applyFont="1" applyNumberFormat="1">
      <alignment horizontal="right" vertical="center"/>
    </xf>
    <xf borderId="1" fillId="6" fontId="2" numFmtId="4" xfId="0" applyAlignment="1" applyBorder="1" applyFont="1" applyNumberFormat="1">
      <alignment horizontal="center" vertical="center"/>
    </xf>
    <xf borderId="10" fillId="7" fontId="2" numFmtId="4" xfId="0" applyAlignment="1" applyBorder="1" applyFont="1" applyNumberFormat="1">
      <alignment shrinkToFit="0" vertical="center" wrapText="1"/>
    </xf>
    <xf borderId="11" fillId="7" fontId="2" numFmtId="4" xfId="0" applyAlignment="1" applyBorder="1" applyFont="1" applyNumberFormat="1">
      <alignment vertical="center"/>
    </xf>
    <xf borderId="7" fillId="7" fontId="13" numFmtId="4" xfId="0" applyAlignment="1" applyBorder="1" applyFont="1" applyNumberFormat="1">
      <alignment vertical="center"/>
    </xf>
    <xf borderId="7" fillId="7" fontId="13" numFmtId="3" xfId="0" applyAlignment="1" applyBorder="1" applyFont="1" applyNumberFormat="1">
      <alignment vertical="center"/>
    </xf>
    <xf borderId="8" fillId="7" fontId="13" numFmtId="4" xfId="0" applyAlignment="1" applyBorder="1" applyFont="1" applyNumberFormat="1">
      <alignment vertical="center"/>
    </xf>
    <xf borderId="7" fillId="7" fontId="2" numFmtId="4"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18</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18</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18</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18</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18</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18</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18</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15</xdr:col>
      <xdr:colOff>0</xdr:colOff>
      <xdr:row>17</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14</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838200"/>
    <xdr:sp>
      <xdr:nvSpPr>
        <xdr:cNvPr id="8" name="Shape 8"/>
        <xdr:cNvSpPr/>
      </xdr:nvSpPr>
      <xdr:spPr>
        <a:xfrm>
          <a:off x="5341238" y="3360900"/>
          <a:ext cx="9525"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161925"/>
    <xdr:sp>
      <xdr:nvSpPr>
        <xdr:cNvPr id="7" name="Shape 7"/>
        <xdr:cNvSpPr/>
      </xdr:nvSpPr>
      <xdr:spPr>
        <a:xfrm>
          <a:off x="5341238" y="3699038"/>
          <a:ext cx="95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0</xdr:colOff>
      <xdr:row>17</xdr:row>
      <xdr:rowOff>0</xdr:rowOff>
    </xdr:from>
    <xdr:ext cx="38100" cy="381000"/>
    <xdr:sp>
      <xdr:nvSpPr>
        <xdr:cNvPr id="9" name="Shape 9"/>
        <xdr:cNvSpPr/>
      </xdr:nvSpPr>
      <xdr:spPr>
        <a:xfrm>
          <a:off x="5341238" y="3589500"/>
          <a:ext cx="9525"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1314450</xdr:colOff>
      <xdr:row>17</xdr:row>
      <xdr:rowOff>0</xdr:rowOff>
    </xdr:from>
    <xdr:ext cx="38100" cy="1219200"/>
    <xdr:sp>
      <xdr:nvSpPr>
        <xdr:cNvPr id="3" name="Shape 3"/>
        <xdr:cNvSpPr/>
      </xdr:nvSpPr>
      <xdr:spPr>
        <a:xfrm>
          <a:off x="5346000" y="3170400"/>
          <a:ext cx="0" cy="121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838200"/>
    <xdr:sp>
      <xdr:nvSpPr>
        <xdr:cNvPr id="5" name="Shape 5"/>
        <xdr:cNvSpPr/>
      </xdr:nvSpPr>
      <xdr:spPr>
        <a:xfrm>
          <a:off x="5346000" y="3360900"/>
          <a:ext cx="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1285875</xdr:colOff>
      <xdr:row>17</xdr:row>
      <xdr:rowOff>0</xdr:rowOff>
    </xdr:from>
    <xdr:ext cx="38100" cy="161925"/>
    <xdr:sp>
      <xdr:nvSpPr>
        <xdr:cNvPr id="4" name="Shape 4"/>
        <xdr:cNvSpPr/>
      </xdr:nvSpPr>
      <xdr:spPr>
        <a:xfrm>
          <a:off x="5346000" y="3699038"/>
          <a:ext cx="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1295400</xdr:colOff>
      <xdr:row>17</xdr:row>
      <xdr:rowOff>0</xdr:rowOff>
    </xdr:from>
    <xdr:ext cx="38100" cy="381000"/>
    <xdr:sp>
      <xdr:nvSpPr>
        <xdr:cNvPr id="6" name="Shape 6"/>
        <xdr:cNvSpPr/>
      </xdr:nvSpPr>
      <xdr:spPr>
        <a:xfrm>
          <a:off x="5346000" y="3589500"/>
          <a:ext cx="0" cy="381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22.71"/>
    <col customWidth="1" min="4" max="4" width="9.57"/>
    <col customWidth="1" min="5" max="5" width="27.57"/>
    <col customWidth="1" min="6" max="6" width="40.14"/>
    <col customWidth="1" min="7" max="8" width="14.71"/>
    <col customWidth="1" min="9" max="9" width="20.43"/>
    <col customWidth="1" min="10" max="11" width="14.71"/>
    <col customWidth="1" min="12" max="12" width="13.14"/>
    <col customWidth="1" min="13" max="14" width="14.71"/>
    <col customWidth="1" min="15" max="15" width="20.29"/>
    <col customWidth="1" min="16" max="17" width="14.71"/>
    <col customWidth="1" min="18" max="18" width="18.43"/>
    <col customWidth="1" min="19" max="20" width="12.57"/>
    <col customWidth="1" min="21" max="21" width="20.0"/>
    <col customWidth="1" min="22" max="23" width="12.57"/>
    <col customWidth="1" min="24" max="24" width="20.29"/>
    <col customWidth="1" min="25" max="26" width="12.57"/>
    <col customWidth="1" min="27" max="27" width="20.43"/>
    <col customWidth="1" min="28" max="29" width="14.71"/>
    <col customWidth="1" min="30" max="30" width="20.0"/>
    <col customWidth="1" min="31" max="32" width="16.57"/>
    <col customWidth="1" min="33" max="34" width="15.57"/>
    <col customWidth="1" min="35" max="35" width="20.0"/>
    <col customWidth="1" min="36" max="37" width="18.86"/>
    <col customWidth="1" min="38" max="38" width="27.0"/>
  </cols>
  <sheetData>
    <row r="1" hidden="1">
      <c r="A1" s="1" t="s">
        <v>0</v>
      </c>
      <c r="B1" s="2"/>
      <c r="C1" s="2"/>
      <c r="D1" s="2"/>
      <c r="E1" s="2"/>
      <c r="F1" s="2"/>
      <c r="G1" s="2"/>
      <c r="H1" s="2"/>
      <c r="I1" s="2"/>
      <c r="J1" s="3"/>
      <c r="K1" s="3"/>
      <c r="L1" s="3"/>
      <c r="M1" s="3"/>
      <c r="N1" s="3"/>
      <c r="O1" s="3"/>
      <c r="P1" s="2"/>
      <c r="Q1" s="2"/>
      <c r="R1" s="2"/>
      <c r="S1" s="2"/>
      <c r="T1" s="2"/>
      <c r="U1" s="2"/>
      <c r="V1" s="2"/>
      <c r="W1" s="2"/>
      <c r="X1" s="2"/>
      <c r="Y1" s="2"/>
      <c r="Z1" s="2"/>
      <c r="AA1" s="2"/>
      <c r="AB1" s="2"/>
      <c r="AC1" s="2"/>
      <c r="AD1" s="2"/>
      <c r="AE1" s="2"/>
      <c r="AF1" s="2"/>
      <c r="AG1" s="3"/>
      <c r="AH1" s="3"/>
      <c r="AI1" s="3"/>
      <c r="AJ1" s="3"/>
      <c r="AK1" s="3"/>
      <c r="AL1" s="2"/>
    </row>
    <row r="2" hidden="1">
      <c r="A2" s="1" t="s">
        <v>1</v>
      </c>
      <c r="B2" s="2"/>
      <c r="C2" s="2"/>
      <c r="D2" s="2"/>
      <c r="E2" s="2"/>
      <c r="F2" s="2"/>
      <c r="G2" s="2"/>
      <c r="H2" s="2"/>
      <c r="I2" s="2"/>
      <c r="J2" s="3"/>
      <c r="K2" s="3"/>
      <c r="L2" s="3"/>
      <c r="M2" s="3"/>
      <c r="N2" s="3"/>
      <c r="O2" s="3"/>
      <c r="P2" s="2"/>
      <c r="Q2" s="2"/>
      <c r="R2" s="2"/>
      <c r="S2" s="2"/>
      <c r="T2" s="2"/>
      <c r="U2" s="2"/>
      <c r="V2" s="2"/>
      <c r="W2" s="2"/>
      <c r="X2" s="2"/>
      <c r="Y2" s="2"/>
      <c r="Z2" s="2"/>
      <c r="AA2" s="2"/>
      <c r="AB2" s="2"/>
      <c r="AC2" s="2"/>
      <c r="AD2" s="2"/>
      <c r="AE2" s="2"/>
      <c r="AF2" s="2"/>
      <c r="AG2" s="3"/>
      <c r="AH2" s="3"/>
      <c r="AI2" s="3"/>
      <c r="AJ2" s="3"/>
      <c r="AK2" s="3"/>
      <c r="AL2" s="2"/>
    </row>
    <row r="3" hidden="1">
      <c r="A3" s="1" t="s">
        <v>2</v>
      </c>
      <c r="B3" s="2"/>
      <c r="C3" s="2"/>
      <c r="D3" s="2"/>
      <c r="E3" s="2"/>
      <c r="F3" s="2"/>
      <c r="G3" s="2"/>
      <c r="H3" s="2"/>
      <c r="I3" s="2"/>
      <c r="J3" s="3"/>
      <c r="K3" s="3"/>
      <c r="L3" s="3"/>
      <c r="M3" s="3"/>
      <c r="N3" s="3"/>
      <c r="O3" s="3"/>
      <c r="P3" s="2"/>
      <c r="Q3" s="2"/>
      <c r="R3" s="2"/>
      <c r="S3" s="2"/>
      <c r="T3" s="2"/>
      <c r="U3" s="2"/>
      <c r="V3" s="2"/>
      <c r="W3" s="2"/>
      <c r="X3" s="2"/>
      <c r="Y3" s="2"/>
      <c r="Z3" s="2"/>
      <c r="AA3" s="2"/>
      <c r="AB3" s="2"/>
      <c r="AC3" s="2"/>
      <c r="AD3" s="2"/>
      <c r="AE3" s="2"/>
      <c r="AF3" s="2"/>
      <c r="AG3" s="3"/>
      <c r="AH3" s="3"/>
      <c r="AI3" s="3"/>
      <c r="AJ3" s="3"/>
      <c r="AK3" s="3"/>
      <c r="AL3" s="2"/>
    </row>
    <row r="4" hidden="1">
      <c r="A4" s="4"/>
      <c r="B4" s="4"/>
      <c r="C4" s="4"/>
      <c r="D4" s="4"/>
      <c r="E4" s="4"/>
      <c r="F4" s="4"/>
      <c r="G4" s="4"/>
      <c r="H4" s="4"/>
      <c r="I4" s="4"/>
      <c r="J4" s="5"/>
      <c r="K4" s="5"/>
      <c r="L4" s="5"/>
      <c r="M4" s="5"/>
      <c r="N4" s="5"/>
      <c r="O4" s="5"/>
      <c r="P4" s="4"/>
      <c r="Q4" s="4"/>
      <c r="R4" s="4"/>
      <c r="S4" s="4"/>
      <c r="T4" s="4"/>
      <c r="U4" s="4"/>
      <c r="V4" s="4"/>
      <c r="W4" s="4"/>
      <c r="X4" s="4"/>
      <c r="Y4" s="4"/>
      <c r="Z4" s="4"/>
      <c r="AA4" s="4"/>
      <c r="AB4" s="4"/>
      <c r="AC4" s="4"/>
      <c r="AD4" s="4"/>
      <c r="AE4" s="4"/>
      <c r="AF4" s="4"/>
      <c r="AG4" s="5"/>
      <c r="AH4" s="5"/>
      <c r="AI4" s="5"/>
      <c r="AJ4" s="5"/>
      <c r="AK4" s="5"/>
      <c r="AL4" s="4"/>
    </row>
    <row r="5" hidden="1">
      <c r="A5" s="6" t="s">
        <v>3</v>
      </c>
      <c r="B5" s="7"/>
      <c r="C5" s="7"/>
      <c r="D5" s="7"/>
      <c r="E5" s="7"/>
      <c r="F5" s="7"/>
      <c r="G5" s="7"/>
      <c r="H5" s="7"/>
      <c r="I5" s="7"/>
      <c r="J5" s="6"/>
      <c r="K5" s="6"/>
      <c r="L5" s="6"/>
      <c r="M5" s="6"/>
      <c r="N5" s="6"/>
      <c r="O5" s="6"/>
      <c r="P5" s="7"/>
      <c r="Q5" s="7"/>
      <c r="R5" s="7"/>
      <c r="S5" s="7"/>
      <c r="T5" s="7"/>
      <c r="U5" s="7"/>
      <c r="V5" s="7"/>
      <c r="W5" s="7"/>
      <c r="X5" s="7"/>
      <c r="Y5" s="7"/>
      <c r="Z5" s="7"/>
      <c r="AA5" s="7"/>
      <c r="AB5" s="7"/>
      <c r="AC5" s="7"/>
      <c r="AD5" s="7"/>
      <c r="AE5" s="7"/>
      <c r="AF5" s="7"/>
      <c r="AG5" s="6"/>
      <c r="AH5" s="6"/>
      <c r="AI5" s="6"/>
      <c r="AJ5" s="6"/>
      <c r="AK5" s="6"/>
      <c r="AL5" s="7"/>
    </row>
    <row r="6" hidden="1">
      <c r="A6" s="6" t="s">
        <v>4</v>
      </c>
      <c r="B6" s="7"/>
      <c r="C6" s="7"/>
      <c r="D6" s="7"/>
      <c r="E6" s="7"/>
      <c r="F6" s="7"/>
      <c r="G6" s="7"/>
      <c r="H6" s="7"/>
      <c r="I6" s="7"/>
      <c r="J6" s="6"/>
      <c r="K6" s="6"/>
      <c r="L6" s="6"/>
      <c r="M6" s="6"/>
      <c r="N6" s="6"/>
      <c r="O6" s="6"/>
      <c r="P6" s="7"/>
      <c r="Q6" s="7"/>
      <c r="R6" s="7"/>
      <c r="S6" s="7"/>
      <c r="T6" s="7"/>
      <c r="U6" s="7"/>
      <c r="V6" s="7"/>
      <c r="W6" s="7"/>
      <c r="X6" s="7"/>
      <c r="Y6" s="7"/>
      <c r="Z6" s="7"/>
      <c r="AA6" s="7"/>
      <c r="AB6" s="7"/>
      <c r="AC6" s="7"/>
      <c r="AD6" s="7"/>
      <c r="AE6" s="7"/>
      <c r="AF6" s="7"/>
      <c r="AG6" s="6"/>
      <c r="AH6" s="6"/>
      <c r="AI6" s="6"/>
      <c r="AJ6" s="6"/>
      <c r="AK6" s="6"/>
      <c r="AL6" s="7"/>
    </row>
    <row r="7" hidden="1">
      <c r="A7" s="6" t="s">
        <v>5</v>
      </c>
      <c r="B7" s="7"/>
      <c r="C7" s="7"/>
      <c r="D7" s="7"/>
      <c r="E7" s="7"/>
      <c r="F7" s="7"/>
      <c r="G7" s="7"/>
      <c r="H7" s="7"/>
      <c r="I7" s="7"/>
      <c r="J7" s="6"/>
      <c r="K7" s="6"/>
      <c r="L7" s="6"/>
      <c r="M7" s="6"/>
      <c r="N7" s="6"/>
      <c r="O7" s="6"/>
      <c r="P7" s="7"/>
      <c r="Q7" s="7"/>
      <c r="R7" s="7"/>
      <c r="S7" s="7"/>
      <c r="T7" s="7"/>
      <c r="U7" s="7"/>
      <c r="V7" s="7"/>
      <c r="W7" s="7"/>
      <c r="X7" s="7"/>
      <c r="Y7" s="7"/>
      <c r="Z7" s="7"/>
      <c r="AA7" s="7"/>
      <c r="AB7" s="7"/>
      <c r="AC7" s="7"/>
      <c r="AD7" s="7"/>
      <c r="AE7" s="7"/>
      <c r="AF7" s="7"/>
      <c r="AG7" s="6"/>
      <c r="AH7" s="6"/>
      <c r="AI7" s="6"/>
      <c r="AJ7" s="6"/>
      <c r="AK7" s="6"/>
      <c r="AL7" s="7"/>
    </row>
    <row r="8" hidden="1">
      <c r="A8" s="6" t="s">
        <v>6</v>
      </c>
      <c r="B8" s="7"/>
      <c r="C8" s="7"/>
      <c r="D8" s="7"/>
      <c r="E8" s="7"/>
      <c r="F8" s="7"/>
      <c r="G8" s="7"/>
      <c r="H8" s="7"/>
      <c r="I8" s="7"/>
      <c r="J8" s="6"/>
      <c r="K8" s="6"/>
      <c r="L8" s="6"/>
      <c r="M8" s="6"/>
      <c r="N8" s="6"/>
      <c r="O8" s="6"/>
      <c r="P8" s="7"/>
      <c r="Q8" s="7"/>
      <c r="R8" s="7"/>
      <c r="S8" s="7"/>
      <c r="T8" s="7"/>
      <c r="U8" s="7"/>
      <c r="V8" s="7"/>
      <c r="W8" s="7"/>
      <c r="X8" s="7"/>
      <c r="Y8" s="7"/>
      <c r="Z8" s="7"/>
      <c r="AA8" s="7"/>
      <c r="AB8" s="7"/>
      <c r="AC8" s="7"/>
      <c r="AD8" s="7"/>
      <c r="AE8" s="7"/>
      <c r="AF8" s="7"/>
      <c r="AG8" s="6"/>
      <c r="AH8" s="6"/>
      <c r="AI8" s="6"/>
      <c r="AJ8" s="6"/>
      <c r="AK8" s="6"/>
      <c r="AL8" s="7"/>
    </row>
    <row r="9" hidden="1">
      <c r="A9" s="6" t="s">
        <v>7</v>
      </c>
      <c r="B9" s="7"/>
      <c r="C9" s="7"/>
      <c r="D9" s="7"/>
      <c r="E9" s="7"/>
      <c r="F9" s="7"/>
      <c r="G9" s="7"/>
      <c r="H9" s="7"/>
      <c r="I9" s="7"/>
      <c r="J9" s="6"/>
      <c r="K9" s="6"/>
      <c r="L9" s="6"/>
      <c r="M9" s="6"/>
      <c r="N9" s="6"/>
      <c r="O9" s="6"/>
      <c r="P9" s="7"/>
      <c r="Q9" s="7"/>
      <c r="R9" s="7"/>
      <c r="S9" s="7"/>
      <c r="T9" s="7"/>
      <c r="U9" s="7"/>
      <c r="V9" s="7"/>
      <c r="W9" s="7"/>
      <c r="X9" s="7"/>
      <c r="Y9" s="7"/>
      <c r="Z9" s="7"/>
      <c r="AA9" s="7"/>
      <c r="AB9" s="7"/>
      <c r="AC9" s="7"/>
      <c r="AD9" s="7"/>
      <c r="AE9" s="7"/>
      <c r="AF9" s="7"/>
      <c r="AG9" s="6"/>
      <c r="AH9" s="6"/>
      <c r="AI9" s="6"/>
      <c r="AJ9" s="6"/>
      <c r="AK9" s="6"/>
      <c r="AL9" s="7"/>
    </row>
    <row r="10" ht="39.75" customHeight="1">
      <c r="A10" s="8" t="s">
        <v>8</v>
      </c>
      <c r="B10" s="9" t="s">
        <v>9</v>
      </c>
      <c r="C10" s="9" t="s">
        <v>10</v>
      </c>
      <c r="D10" s="9" t="s">
        <v>11</v>
      </c>
      <c r="E10" s="8" t="s">
        <v>12</v>
      </c>
      <c r="F10" s="8" t="s">
        <v>13</v>
      </c>
      <c r="G10" s="10" t="s">
        <v>14</v>
      </c>
      <c r="H10" s="11"/>
      <c r="I10" s="12"/>
      <c r="J10" s="13" t="s">
        <v>15</v>
      </c>
      <c r="K10" s="11"/>
      <c r="L10" s="12"/>
      <c r="M10" s="10" t="s">
        <v>16</v>
      </c>
      <c r="N10" s="11"/>
      <c r="O10" s="12"/>
      <c r="P10" s="14" t="s">
        <v>17</v>
      </c>
      <c r="Q10" s="15"/>
      <c r="R10" s="15"/>
      <c r="S10" s="15"/>
      <c r="T10" s="15"/>
      <c r="U10" s="15"/>
      <c r="V10" s="15"/>
      <c r="W10" s="15"/>
      <c r="X10" s="15"/>
      <c r="Y10" s="15"/>
      <c r="Z10" s="15"/>
      <c r="AA10" s="16"/>
      <c r="AB10" s="10" t="s">
        <v>18</v>
      </c>
      <c r="AC10" s="11"/>
      <c r="AD10" s="12"/>
      <c r="AE10" s="10" t="s">
        <v>19</v>
      </c>
      <c r="AF10" s="12"/>
      <c r="AG10" s="10" t="s">
        <v>20</v>
      </c>
      <c r="AH10" s="11"/>
      <c r="AI10" s="12"/>
      <c r="AJ10" s="10" t="s">
        <v>21</v>
      </c>
      <c r="AK10" s="12"/>
      <c r="AL10" s="8" t="s">
        <v>22</v>
      </c>
    </row>
    <row r="11">
      <c r="A11" s="17"/>
      <c r="B11" s="17"/>
      <c r="C11" s="17"/>
      <c r="D11" s="17"/>
      <c r="E11" s="17"/>
      <c r="F11" s="17"/>
      <c r="G11" s="18"/>
      <c r="H11" s="19"/>
      <c r="I11" s="20"/>
      <c r="J11" s="18"/>
      <c r="K11" s="19"/>
      <c r="L11" s="20"/>
      <c r="M11" s="18"/>
      <c r="N11" s="19"/>
      <c r="O11" s="20"/>
      <c r="P11" s="14" t="s">
        <v>23</v>
      </c>
      <c r="Q11" s="15"/>
      <c r="R11" s="16"/>
      <c r="S11" s="14" t="s">
        <v>24</v>
      </c>
      <c r="T11" s="15"/>
      <c r="U11" s="16"/>
      <c r="V11" s="14" t="s">
        <v>25</v>
      </c>
      <c r="W11" s="15"/>
      <c r="X11" s="16"/>
      <c r="Y11" s="14" t="s">
        <v>26</v>
      </c>
      <c r="Z11" s="15"/>
      <c r="AA11" s="16"/>
      <c r="AB11" s="18"/>
      <c r="AC11" s="19"/>
      <c r="AD11" s="20"/>
      <c r="AE11" s="18"/>
      <c r="AF11" s="20"/>
      <c r="AG11" s="18"/>
      <c r="AH11" s="19"/>
      <c r="AI11" s="20"/>
      <c r="AJ11" s="18"/>
      <c r="AK11" s="20"/>
      <c r="AL11" s="17"/>
    </row>
    <row r="12">
      <c r="A12" s="21">
        <v>1.0</v>
      </c>
      <c r="B12" s="21">
        <v>2.0</v>
      </c>
      <c r="C12" s="21">
        <v>3.0</v>
      </c>
      <c r="D12" s="21">
        <v>4.0</v>
      </c>
      <c r="E12" s="21">
        <v>5.0</v>
      </c>
      <c r="F12" s="21">
        <v>6.0</v>
      </c>
      <c r="G12" s="22">
        <v>7.0</v>
      </c>
      <c r="H12" s="15"/>
      <c r="I12" s="16"/>
      <c r="J12" s="23">
        <v>8.0</v>
      </c>
      <c r="K12" s="15"/>
      <c r="L12" s="16"/>
      <c r="M12" s="22">
        <v>9.0</v>
      </c>
      <c r="N12" s="15"/>
      <c r="O12" s="16"/>
      <c r="P12" s="22">
        <v>10.0</v>
      </c>
      <c r="Q12" s="15"/>
      <c r="R12" s="16"/>
      <c r="S12" s="22">
        <v>11.0</v>
      </c>
      <c r="T12" s="15"/>
      <c r="U12" s="16"/>
      <c r="V12" s="22">
        <v>12.0</v>
      </c>
      <c r="W12" s="15"/>
      <c r="X12" s="16"/>
      <c r="Y12" s="22">
        <v>13.0</v>
      </c>
      <c r="Z12" s="15"/>
      <c r="AA12" s="16"/>
      <c r="AB12" s="22" t="s">
        <v>27</v>
      </c>
      <c r="AC12" s="15"/>
      <c r="AD12" s="16"/>
      <c r="AE12" s="22" t="s">
        <v>28</v>
      </c>
      <c r="AF12" s="16"/>
      <c r="AG12" s="22" t="s">
        <v>29</v>
      </c>
      <c r="AH12" s="15"/>
      <c r="AI12" s="16"/>
      <c r="AJ12" s="22" t="s">
        <v>30</v>
      </c>
      <c r="AK12" s="16"/>
      <c r="AL12" s="21">
        <v>18.0</v>
      </c>
    </row>
    <row r="13">
      <c r="A13" s="17"/>
      <c r="B13" s="17"/>
      <c r="C13" s="17"/>
      <c r="D13" s="17"/>
      <c r="E13" s="17"/>
      <c r="F13" s="17"/>
      <c r="G13" s="24" t="s">
        <v>31</v>
      </c>
      <c r="H13" s="25" t="s">
        <v>32</v>
      </c>
      <c r="I13" s="24" t="s">
        <v>33</v>
      </c>
      <c r="J13" s="26" t="s">
        <v>31</v>
      </c>
      <c r="K13" s="27" t="s">
        <v>32</v>
      </c>
      <c r="L13" s="26" t="s">
        <v>33</v>
      </c>
      <c r="M13" s="24" t="s">
        <v>31</v>
      </c>
      <c r="N13" s="25" t="s">
        <v>32</v>
      </c>
      <c r="O13" s="24" t="s">
        <v>33</v>
      </c>
      <c r="P13" s="24" t="s">
        <v>31</v>
      </c>
      <c r="Q13" s="25" t="s">
        <v>32</v>
      </c>
      <c r="R13" s="24" t="s">
        <v>33</v>
      </c>
      <c r="S13" s="24" t="s">
        <v>31</v>
      </c>
      <c r="T13" s="25" t="s">
        <v>32</v>
      </c>
      <c r="U13" s="24" t="s">
        <v>33</v>
      </c>
      <c r="V13" s="24" t="s">
        <v>31</v>
      </c>
      <c r="W13" s="25" t="s">
        <v>32</v>
      </c>
      <c r="X13" s="24" t="s">
        <v>33</v>
      </c>
      <c r="Y13" s="24" t="s">
        <v>31</v>
      </c>
      <c r="Z13" s="25" t="s">
        <v>32</v>
      </c>
      <c r="AA13" s="24" t="s">
        <v>33</v>
      </c>
      <c r="AB13" s="24" t="s">
        <v>31</v>
      </c>
      <c r="AC13" s="25" t="s">
        <v>32</v>
      </c>
      <c r="AD13" s="24" t="s">
        <v>33</v>
      </c>
      <c r="AE13" s="24" t="s">
        <v>31</v>
      </c>
      <c r="AF13" s="24" t="s">
        <v>33</v>
      </c>
      <c r="AG13" s="24" t="s">
        <v>31</v>
      </c>
      <c r="AH13" s="25" t="s">
        <v>32</v>
      </c>
      <c r="AI13" s="24" t="s">
        <v>33</v>
      </c>
      <c r="AJ13" s="24" t="s">
        <v>31</v>
      </c>
      <c r="AK13" s="24" t="s">
        <v>33</v>
      </c>
      <c r="AL13" s="17"/>
    </row>
    <row r="14" ht="34.5" customHeight="1">
      <c r="A14" s="28"/>
      <c r="B14" s="28" t="s">
        <v>34</v>
      </c>
      <c r="C14" s="29"/>
      <c r="D14" s="30"/>
      <c r="E14" s="31"/>
      <c r="F14" s="28" t="s">
        <v>35</v>
      </c>
      <c r="G14" s="32">
        <v>24.6</v>
      </c>
      <c r="H14" s="33" t="s">
        <v>36</v>
      </c>
      <c r="I14" s="34">
        <f>I17+I79</f>
        <v>26841673040</v>
      </c>
      <c r="J14" s="35">
        <v>0.0</v>
      </c>
      <c r="K14" s="35" t="str">
        <f t="shared" ref="K14:K107" si="1">H14</f>
        <v>skor</v>
      </c>
      <c r="L14" s="36">
        <v>0.0</v>
      </c>
      <c r="M14" s="33">
        <v>24.2</v>
      </c>
      <c r="N14" s="32" t="str">
        <f t="shared" ref="N14:N107" si="2">H14</f>
        <v>skor</v>
      </c>
      <c r="O14" s="34">
        <f>O17+O79</f>
        <v>9507174668</v>
      </c>
      <c r="P14" s="32">
        <v>0.0</v>
      </c>
      <c r="Q14" s="32" t="str">
        <f t="shared" ref="Q14:Q107" si="3">N14</f>
        <v>skor</v>
      </c>
      <c r="R14" s="34">
        <f>R17+R79</f>
        <v>1190250979</v>
      </c>
      <c r="S14" s="32">
        <v>0.0</v>
      </c>
      <c r="T14" s="32" t="str">
        <f t="shared" ref="T14:T107" si="4">Q14</f>
        <v>skor</v>
      </c>
      <c r="U14" s="34">
        <f>U17+U79</f>
        <v>2244990306</v>
      </c>
      <c r="V14" s="32">
        <v>0.0</v>
      </c>
      <c r="W14" s="32" t="str">
        <f t="shared" ref="W14:W107" si="5">T14</f>
        <v>skor</v>
      </c>
      <c r="X14" s="34">
        <f>X17+X79</f>
        <v>2128114033</v>
      </c>
      <c r="Y14" s="33">
        <v>24.91</v>
      </c>
      <c r="Z14" s="32" t="str">
        <f t="shared" ref="Z14:Z107" si="6">W14</f>
        <v>skor</v>
      </c>
      <c r="AA14" s="34">
        <f>AA17+AA79</f>
        <v>3734795036</v>
      </c>
      <c r="AB14" s="32">
        <f t="shared" ref="AB14:AB85" si="7">P14+S14+V14+Y14</f>
        <v>24.91</v>
      </c>
      <c r="AC14" s="32" t="str">
        <f t="shared" ref="AC14:AC85" si="8">Z14</f>
        <v>skor</v>
      </c>
      <c r="AD14" s="37">
        <f>R14+U14+X14+AA14</f>
        <v>9298150354</v>
      </c>
      <c r="AE14" s="38">
        <f t="shared" ref="AE14:AE107" si="9">IFERROR((AB14/M14)*100,0)</f>
        <v>102.9338843</v>
      </c>
      <c r="AF14" s="39">
        <f>IFERROR((AD14/O14)*100,0)</f>
        <v>97.8014045</v>
      </c>
      <c r="AG14" s="32">
        <f t="shared" ref="AG14:AG107" si="10">J14+AB14</f>
        <v>24.91</v>
      </c>
      <c r="AH14" s="32" t="str">
        <f t="shared" ref="AH14:AH107" si="11">AC14</f>
        <v>skor</v>
      </c>
      <c r="AI14" s="37">
        <f>L14+AD14</f>
        <v>9298150354</v>
      </c>
      <c r="AJ14" s="38">
        <f t="shared" ref="AJ14:AJ107" si="12">(AG14/G14)*100</f>
        <v>101.2601626</v>
      </c>
      <c r="AK14" s="40">
        <f>(AI14/I14)*100</f>
        <v>34.64072579</v>
      </c>
      <c r="AL14" s="29" t="s">
        <v>37</v>
      </c>
    </row>
    <row r="15" ht="34.5" customHeight="1">
      <c r="A15" s="41"/>
      <c r="B15" s="41"/>
      <c r="C15" s="41"/>
      <c r="D15" s="41"/>
      <c r="E15" s="41"/>
      <c r="F15" s="17"/>
      <c r="G15" s="32">
        <v>21.7</v>
      </c>
      <c r="H15" s="33" t="s">
        <v>36</v>
      </c>
      <c r="I15" s="17"/>
      <c r="J15" s="35">
        <v>0.0</v>
      </c>
      <c r="K15" s="35" t="str">
        <f t="shared" si="1"/>
        <v>skor</v>
      </c>
      <c r="L15" s="17"/>
      <c r="M15" s="32">
        <v>21.3</v>
      </c>
      <c r="N15" s="32" t="str">
        <f t="shared" si="2"/>
        <v>skor</v>
      </c>
      <c r="O15" s="17"/>
      <c r="P15" s="32">
        <v>0.0</v>
      </c>
      <c r="Q15" s="32" t="str">
        <f t="shared" si="3"/>
        <v>skor</v>
      </c>
      <c r="R15" s="17"/>
      <c r="S15" s="32">
        <v>0.0</v>
      </c>
      <c r="T15" s="32" t="str">
        <f t="shared" si="4"/>
        <v>skor</v>
      </c>
      <c r="U15" s="17"/>
      <c r="V15" s="32">
        <v>0.0</v>
      </c>
      <c r="W15" s="32" t="str">
        <f t="shared" si="5"/>
        <v>skor</v>
      </c>
      <c r="X15" s="17"/>
      <c r="Y15" s="33">
        <v>21.57</v>
      </c>
      <c r="Z15" s="32" t="str">
        <f t="shared" si="6"/>
        <v>skor</v>
      </c>
      <c r="AA15" s="17"/>
      <c r="AB15" s="32">
        <f t="shared" si="7"/>
        <v>21.57</v>
      </c>
      <c r="AC15" s="32" t="str">
        <f t="shared" si="8"/>
        <v>skor</v>
      </c>
      <c r="AD15" s="17"/>
      <c r="AE15" s="38">
        <f t="shared" si="9"/>
        <v>101.2676056</v>
      </c>
      <c r="AF15" s="17"/>
      <c r="AG15" s="32">
        <f t="shared" si="10"/>
        <v>21.57</v>
      </c>
      <c r="AH15" s="32" t="str">
        <f t="shared" si="11"/>
        <v>skor</v>
      </c>
      <c r="AI15" s="17"/>
      <c r="AJ15" s="38">
        <f t="shared" si="12"/>
        <v>99.40092166</v>
      </c>
      <c r="AK15" s="17"/>
      <c r="AL15" s="17"/>
    </row>
    <row r="16">
      <c r="A16" s="17"/>
      <c r="B16" s="17"/>
      <c r="C16" s="17"/>
      <c r="D16" s="17"/>
      <c r="E16" s="17"/>
      <c r="F16" s="42" t="s">
        <v>38</v>
      </c>
      <c r="G16" s="33">
        <v>70.0</v>
      </c>
      <c r="H16" s="33" t="s">
        <v>36</v>
      </c>
      <c r="I16" s="43">
        <f>I63</f>
        <v>3540000000</v>
      </c>
      <c r="J16" s="44">
        <v>0.0</v>
      </c>
      <c r="K16" s="44" t="str">
        <f t="shared" si="1"/>
        <v>skor</v>
      </c>
      <c r="L16" s="45">
        <v>0.0</v>
      </c>
      <c r="M16" s="33">
        <v>60.0</v>
      </c>
      <c r="N16" s="33" t="str">
        <f t="shared" si="2"/>
        <v>skor</v>
      </c>
      <c r="O16" s="43">
        <f>O63</f>
        <v>1821315500</v>
      </c>
      <c r="P16" s="33">
        <v>0.0</v>
      </c>
      <c r="Q16" s="33" t="str">
        <f t="shared" si="3"/>
        <v>skor</v>
      </c>
      <c r="R16" s="43">
        <f>R63</f>
        <v>38455050</v>
      </c>
      <c r="S16" s="33">
        <v>0.0</v>
      </c>
      <c r="T16" s="33" t="str">
        <f t="shared" si="4"/>
        <v>skor</v>
      </c>
      <c r="U16" s="43">
        <f>U63</f>
        <v>295263000</v>
      </c>
      <c r="V16" s="33">
        <v>0.0</v>
      </c>
      <c r="W16" s="33" t="str">
        <f t="shared" si="5"/>
        <v>skor</v>
      </c>
      <c r="X16" s="43">
        <f>X63</f>
        <v>330008301</v>
      </c>
      <c r="Y16" s="33">
        <v>49.73</v>
      </c>
      <c r="Z16" s="33" t="str">
        <f t="shared" si="6"/>
        <v>skor</v>
      </c>
      <c r="AA16" s="43">
        <f>AA63</f>
        <v>945091448</v>
      </c>
      <c r="AB16" s="32">
        <f t="shared" si="7"/>
        <v>49.73</v>
      </c>
      <c r="AC16" s="32" t="str">
        <f t="shared" si="8"/>
        <v>skor</v>
      </c>
      <c r="AD16" s="46">
        <f t="shared" ref="AD16:AD79" si="13">R16+U16+X16+AA16</f>
        <v>1608817799</v>
      </c>
      <c r="AE16" s="38">
        <f t="shared" si="9"/>
        <v>82.88333333</v>
      </c>
      <c r="AF16" s="32">
        <f t="shared" ref="AF16:AF70" si="14">(AD16/O16)*100</f>
        <v>88.33273527</v>
      </c>
      <c r="AG16" s="32">
        <f t="shared" si="10"/>
        <v>49.73</v>
      </c>
      <c r="AH16" s="32" t="str">
        <f t="shared" si="11"/>
        <v>skor</v>
      </c>
      <c r="AI16" s="46">
        <f t="shared" ref="AI16:AI18" si="15">L16+AD16</f>
        <v>1608817799</v>
      </c>
      <c r="AJ16" s="38">
        <f t="shared" si="12"/>
        <v>71.04285714</v>
      </c>
      <c r="AK16" s="38">
        <f t="shared" ref="AK16:AK18" si="16">(AI16/I16)*100</f>
        <v>45.44683048</v>
      </c>
      <c r="AL16" s="47" t="s">
        <v>37</v>
      </c>
    </row>
    <row r="17">
      <c r="A17" s="38"/>
      <c r="B17" s="47"/>
      <c r="C17" s="47" t="s">
        <v>39</v>
      </c>
      <c r="D17" s="47"/>
      <c r="E17" s="47"/>
      <c r="F17" s="48" t="s">
        <v>40</v>
      </c>
      <c r="G17" s="32">
        <v>91.25</v>
      </c>
      <c r="H17" s="33" t="s">
        <v>36</v>
      </c>
      <c r="I17" s="43">
        <f>I18+I19+I34+I35</f>
        <v>10750000000</v>
      </c>
      <c r="J17" s="35">
        <v>0.0</v>
      </c>
      <c r="K17" s="35" t="str">
        <f t="shared" si="1"/>
        <v>skor</v>
      </c>
      <c r="L17" s="49">
        <f>L18+L27</f>
        <v>0</v>
      </c>
      <c r="M17" s="33">
        <v>90.75</v>
      </c>
      <c r="N17" s="32" t="str">
        <f t="shared" si="2"/>
        <v>skor</v>
      </c>
      <c r="O17" s="43">
        <f>O18+O19+O34+O35</f>
        <v>4124500000</v>
      </c>
      <c r="P17" s="32">
        <v>0.0</v>
      </c>
      <c r="Q17" s="32" t="str">
        <f t="shared" si="3"/>
        <v>skor</v>
      </c>
      <c r="R17" s="43">
        <f>R18+R19+R34+R35</f>
        <v>383178198</v>
      </c>
      <c r="S17" s="32">
        <v>0.0</v>
      </c>
      <c r="T17" s="32" t="str">
        <f t="shared" si="4"/>
        <v>skor</v>
      </c>
      <c r="U17" s="43">
        <f>U18+U19+U34+U35</f>
        <v>571174772</v>
      </c>
      <c r="V17" s="32">
        <v>0.0</v>
      </c>
      <c r="W17" s="32" t="str">
        <f t="shared" si="5"/>
        <v>skor</v>
      </c>
      <c r="X17" s="43">
        <f>X18+X19+X34+X35</f>
        <v>1088326872</v>
      </c>
      <c r="Y17" s="50">
        <v>90.63</v>
      </c>
      <c r="Z17" s="32" t="str">
        <f t="shared" si="6"/>
        <v>skor</v>
      </c>
      <c r="AA17" s="43">
        <f>AA18+AA19+AA34+AA35</f>
        <v>1990828749</v>
      </c>
      <c r="AB17" s="32">
        <f t="shared" si="7"/>
        <v>90.63</v>
      </c>
      <c r="AC17" s="32" t="str">
        <f t="shared" si="8"/>
        <v>skor</v>
      </c>
      <c r="AD17" s="46">
        <f t="shared" si="13"/>
        <v>4033508591</v>
      </c>
      <c r="AE17" s="51">
        <f t="shared" si="9"/>
        <v>99.8677686</v>
      </c>
      <c r="AF17" s="32">
        <f t="shared" si="14"/>
        <v>97.79388025</v>
      </c>
      <c r="AG17" s="32">
        <f t="shared" si="10"/>
        <v>90.63</v>
      </c>
      <c r="AH17" s="32" t="str">
        <f t="shared" si="11"/>
        <v>skor</v>
      </c>
      <c r="AI17" s="46">
        <f t="shared" si="15"/>
        <v>4033508591</v>
      </c>
      <c r="AJ17" s="38">
        <f t="shared" si="12"/>
        <v>99.32054795</v>
      </c>
      <c r="AK17" s="38">
        <f t="shared" si="16"/>
        <v>37.52101015</v>
      </c>
      <c r="AL17" s="47" t="s">
        <v>37</v>
      </c>
    </row>
    <row r="18">
      <c r="A18" s="52"/>
      <c r="B18" s="52"/>
      <c r="C18" s="52"/>
      <c r="D18" s="53" t="s">
        <v>41</v>
      </c>
      <c r="E18" s="53" t="s">
        <v>42</v>
      </c>
      <c r="F18" s="54" t="s">
        <v>43</v>
      </c>
      <c r="G18" s="55">
        <v>100.0</v>
      </c>
      <c r="H18" s="55" t="s">
        <v>44</v>
      </c>
      <c r="I18" s="56">
        <f>I20+I27</f>
        <v>3810000000</v>
      </c>
      <c r="J18" s="35">
        <v>0.0</v>
      </c>
      <c r="K18" s="35" t="str">
        <f t="shared" si="1"/>
        <v>%</v>
      </c>
      <c r="L18" s="49">
        <f>L20+L27+L31</f>
        <v>0</v>
      </c>
      <c r="M18" s="55">
        <v>100.0</v>
      </c>
      <c r="N18" s="55" t="str">
        <f t="shared" si="2"/>
        <v>%</v>
      </c>
      <c r="O18" s="56">
        <f>O20+O27</f>
        <v>1227500000</v>
      </c>
      <c r="P18" s="55">
        <v>0.0</v>
      </c>
      <c r="Q18" s="55" t="str">
        <f t="shared" si="3"/>
        <v>%</v>
      </c>
      <c r="R18" s="56">
        <f>R20+R27</f>
        <v>222070400</v>
      </c>
      <c r="S18" s="55">
        <v>0.0</v>
      </c>
      <c r="T18" s="55" t="str">
        <f t="shared" si="4"/>
        <v>%</v>
      </c>
      <c r="U18" s="56">
        <f>U20+U27</f>
        <v>261087411</v>
      </c>
      <c r="V18" s="55">
        <v>0.0</v>
      </c>
      <c r="W18" s="55" t="str">
        <f t="shared" si="5"/>
        <v>%</v>
      </c>
      <c r="X18" s="56">
        <f>X20+X27</f>
        <v>367279700</v>
      </c>
      <c r="Y18" s="55">
        <v>100.0</v>
      </c>
      <c r="Z18" s="55" t="str">
        <f t="shared" si="6"/>
        <v>%</v>
      </c>
      <c r="AA18" s="56">
        <f>AA20+AA27</f>
        <v>346356000</v>
      </c>
      <c r="AB18" s="55">
        <f t="shared" si="7"/>
        <v>100</v>
      </c>
      <c r="AC18" s="55" t="str">
        <f t="shared" si="8"/>
        <v>%</v>
      </c>
      <c r="AD18" s="57">
        <f t="shared" si="13"/>
        <v>1196793511</v>
      </c>
      <c r="AE18" s="58">
        <f t="shared" si="9"/>
        <v>100</v>
      </c>
      <c r="AF18" s="55">
        <f t="shared" si="14"/>
        <v>97.49845303</v>
      </c>
      <c r="AG18" s="55">
        <f t="shared" si="10"/>
        <v>100</v>
      </c>
      <c r="AH18" s="55" t="str">
        <f t="shared" si="11"/>
        <v>%</v>
      </c>
      <c r="AI18" s="59">
        <f t="shared" si="15"/>
        <v>1196793511</v>
      </c>
      <c r="AJ18" s="58">
        <f t="shared" si="12"/>
        <v>100</v>
      </c>
      <c r="AK18" s="52">
        <f t="shared" si="16"/>
        <v>31.41190318</v>
      </c>
      <c r="AL18" s="53" t="s">
        <v>37</v>
      </c>
    </row>
    <row r="19">
      <c r="A19" s="17"/>
      <c r="B19" s="17"/>
      <c r="C19" s="17"/>
      <c r="D19" s="17"/>
      <c r="E19" s="17"/>
      <c r="F19" s="54" t="s">
        <v>45</v>
      </c>
      <c r="G19" s="55">
        <v>90.0</v>
      </c>
      <c r="H19" s="55" t="s">
        <v>44</v>
      </c>
      <c r="I19" s="56">
        <f>I31</f>
        <v>585000000</v>
      </c>
      <c r="J19" s="35">
        <v>0.0</v>
      </c>
      <c r="K19" s="35" t="str">
        <f t="shared" si="1"/>
        <v>%</v>
      </c>
      <c r="L19" s="45">
        <v>0.0</v>
      </c>
      <c r="M19" s="55">
        <v>86.0</v>
      </c>
      <c r="N19" s="55" t="str">
        <f t="shared" si="2"/>
        <v>%</v>
      </c>
      <c r="O19" s="56">
        <f>O31</f>
        <v>172000000</v>
      </c>
      <c r="P19" s="55">
        <v>0.0</v>
      </c>
      <c r="Q19" s="55" t="str">
        <f t="shared" si="3"/>
        <v>%</v>
      </c>
      <c r="R19" s="56">
        <f>R31</f>
        <v>9377550</v>
      </c>
      <c r="S19" s="55">
        <v>0.0</v>
      </c>
      <c r="T19" s="55" t="str">
        <f t="shared" si="4"/>
        <v>%</v>
      </c>
      <c r="U19" s="56">
        <f>U31</f>
        <v>65910750</v>
      </c>
      <c r="V19" s="55">
        <v>0.0</v>
      </c>
      <c r="W19" s="55" t="str">
        <f t="shared" si="5"/>
        <v>%</v>
      </c>
      <c r="X19" s="56">
        <f>X31</f>
        <v>53638000</v>
      </c>
      <c r="Y19" s="60">
        <v>86.0</v>
      </c>
      <c r="Z19" s="55" t="str">
        <f t="shared" si="6"/>
        <v>%</v>
      </c>
      <c r="AA19" s="56">
        <f>AA31</f>
        <v>41486500</v>
      </c>
      <c r="AB19" s="55">
        <f t="shared" si="7"/>
        <v>86</v>
      </c>
      <c r="AC19" s="55" t="str">
        <f t="shared" si="8"/>
        <v>%</v>
      </c>
      <c r="AD19" s="57">
        <f t="shared" si="13"/>
        <v>170412800</v>
      </c>
      <c r="AE19" s="61">
        <f t="shared" si="9"/>
        <v>100</v>
      </c>
      <c r="AF19" s="55">
        <f t="shared" si="14"/>
        <v>99.0772093</v>
      </c>
      <c r="AG19" s="55">
        <f t="shared" si="10"/>
        <v>86</v>
      </c>
      <c r="AH19" s="55" t="str">
        <f t="shared" si="11"/>
        <v>%</v>
      </c>
      <c r="AI19" s="17"/>
      <c r="AJ19" s="58">
        <f t="shared" si="12"/>
        <v>95.55555556</v>
      </c>
      <c r="AK19" s="17"/>
      <c r="AL19" s="17"/>
    </row>
    <row r="20">
      <c r="A20" s="62"/>
      <c r="B20" s="63"/>
      <c r="C20" s="63"/>
      <c r="D20" s="64" t="s">
        <v>46</v>
      </c>
      <c r="E20" s="65" t="s">
        <v>47</v>
      </c>
      <c r="F20" s="65" t="s">
        <v>48</v>
      </c>
      <c r="G20" s="66">
        <v>44.0</v>
      </c>
      <c r="H20" s="66" t="s">
        <v>49</v>
      </c>
      <c r="I20" s="67">
        <f>SUM(I21:I26)</f>
        <v>3515000000</v>
      </c>
      <c r="J20" s="68">
        <v>0.0</v>
      </c>
      <c r="K20" s="68" t="str">
        <f t="shared" si="1"/>
        <v>tahapan</v>
      </c>
      <c r="L20" s="69">
        <f>SUM(L21:L26)</f>
        <v>0</v>
      </c>
      <c r="M20" s="66">
        <v>15.0</v>
      </c>
      <c r="N20" s="66" t="str">
        <f t="shared" si="2"/>
        <v>tahapan</v>
      </c>
      <c r="O20" s="67">
        <f>SUM(O21:O26)</f>
        <v>1127500000</v>
      </c>
      <c r="P20" s="70">
        <v>4.0</v>
      </c>
      <c r="Q20" s="66" t="str">
        <f t="shared" si="3"/>
        <v>tahapan</v>
      </c>
      <c r="R20" s="67">
        <f>SUM(R21:R26)</f>
        <v>222070400</v>
      </c>
      <c r="S20" s="66">
        <v>2.0</v>
      </c>
      <c r="T20" s="66" t="str">
        <f t="shared" si="4"/>
        <v>tahapan</v>
      </c>
      <c r="U20" s="67">
        <f>SUM(U21:U26)</f>
        <v>260087411</v>
      </c>
      <c r="V20" s="66">
        <v>8.0</v>
      </c>
      <c r="W20" s="66" t="str">
        <f t="shared" si="5"/>
        <v>tahapan</v>
      </c>
      <c r="X20" s="67">
        <f>SUM(X21:X26)</f>
        <v>330245800</v>
      </c>
      <c r="Y20" s="70">
        <v>1.0</v>
      </c>
      <c r="Z20" s="66" t="str">
        <f t="shared" si="6"/>
        <v>tahapan</v>
      </c>
      <c r="AA20" s="67">
        <f>SUM(AA21:AA26)</f>
        <v>292650000</v>
      </c>
      <c r="AB20" s="66">
        <f t="shared" si="7"/>
        <v>15</v>
      </c>
      <c r="AC20" s="66" t="str">
        <f t="shared" si="8"/>
        <v>tahapan</v>
      </c>
      <c r="AD20" s="71">
        <f t="shared" si="13"/>
        <v>1105053611</v>
      </c>
      <c r="AE20" s="62">
        <f t="shared" si="9"/>
        <v>100</v>
      </c>
      <c r="AF20" s="72">
        <f t="shared" si="14"/>
        <v>98.00918945</v>
      </c>
      <c r="AG20" s="66">
        <f t="shared" si="10"/>
        <v>15</v>
      </c>
      <c r="AH20" s="66" t="str">
        <f t="shared" si="11"/>
        <v>tahapan</v>
      </c>
      <c r="AI20" s="71">
        <f t="shared" ref="AI20:AI34" si="17">L20+AD20</f>
        <v>1105053611</v>
      </c>
      <c r="AJ20" s="62">
        <f t="shared" si="12"/>
        <v>34.09090909</v>
      </c>
      <c r="AK20" s="62">
        <f t="shared" ref="AK20:AK34" si="18">(AI20/I20)*100</f>
        <v>31.43822506</v>
      </c>
      <c r="AL20" s="64" t="s">
        <v>37</v>
      </c>
    </row>
    <row r="21">
      <c r="A21" s="73"/>
      <c r="B21" s="74"/>
      <c r="C21" s="74"/>
      <c r="D21" s="75" t="s">
        <v>50</v>
      </c>
      <c r="E21" s="76" t="s">
        <v>51</v>
      </c>
      <c r="F21" s="76" t="s">
        <v>52</v>
      </c>
      <c r="G21" s="77">
        <v>5.0</v>
      </c>
      <c r="H21" s="77" t="s">
        <v>53</v>
      </c>
      <c r="I21" s="78">
        <v>3.2E8</v>
      </c>
      <c r="J21" s="79">
        <v>0.0</v>
      </c>
      <c r="K21" s="79" t="str">
        <f t="shared" si="1"/>
        <v>dokumen</v>
      </c>
      <c r="L21" s="80">
        <v>0.0</v>
      </c>
      <c r="M21" s="77">
        <v>2.0</v>
      </c>
      <c r="N21" s="77" t="str">
        <f t="shared" si="2"/>
        <v>dokumen</v>
      </c>
      <c r="O21" s="78">
        <v>2.8E8</v>
      </c>
      <c r="P21" s="77">
        <v>0.0</v>
      </c>
      <c r="Q21" s="77" t="str">
        <f t="shared" si="3"/>
        <v>dokumen</v>
      </c>
      <c r="R21" s="78">
        <v>5015000.0</v>
      </c>
      <c r="S21" s="77">
        <v>0.0</v>
      </c>
      <c r="T21" s="77" t="str">
        <f t="shared" si="4"/>
        <v>dokumen</v>
      </c>
      <c r="U21" s="78">
        <v>4.40865E7</v>
      </c>
      <c r="V21" s="77">
        <v>1.0</v>
      </c>
      <c r="W21" s="77" t="str">
        <f t="shared" si="5"/>
        <v>dokumen</v>
      </c>
      <c r="X21" s="78">
        <v>1.781488E8</v>
      </c>
      <c r="Y21" s="77">
        <v>1.0</v>
      </c>
      <c r="Z21" s="77" t="str">
        <f t="shared" si="6"/>
        <v>dokumen</v>
      </c>
      <c r="AA21" s="78">
        <v>5.088425E7</v>
      </c>
      <c r="AB21" s="77">
        <f t="shared" si="7"/>
        <v>2</v>
      </c>
      <c r="AC21" s="77" t="str">
        <f t="shared" si="8"/>
        <v>dokumen</v>
      </c>
      <c r="AD21" s="81">
        <f t="shared" si="13"/>
        <v>278134550</v>
      </c>
      <c r="AE21" s="73">
        <f t="shared" si="9"/>
        <v>100</v>
      </c>
      <c r="AF21" s="82">
        <f t="shared" si="14"/>
        <v>99.33376786</v>
      </c>
      <c r="AG21" s="77">
        <f t="shared" si="10"/>
        <v>2</v>
      </c>
      <c r="AH21" s="77" t="str">
        <f t="shared" si="11"/>
        <v>dokumen</v>
      </c>
      <c r="AI21" s="81">
        <f t="shared" si="17"/>
        <v>278134550</v>
      </c>
      <c r="AJ21" s="73">
        <f t="shared" si="12"/>
        <v>40</v>
      </c>
      <c r="AK21" s="73">
        <f t="shared" si="18"/>
        <v>86.91704688</v>
      </c>
      <c r="AL21" s="75" t="s">
        <v>37</v>
      </c>
    </row>
    <row r="22">
      <c r="A22" s="73"/>
      <c r="B22" s="74"/>
      <c r="C22" s="74"/>
      <c r="D22" s="75" t="s">
        <v>54</v>
      </c>
      <c r="E22" s="76" t="s">
        <v>55</v>
      </c>
      <c r="F22" s="76" t="s">
        <v>56</v>
      </c>
      <c r="G22" s="77">
        <v>5.0</v>
      </c>
      <c r="H22" s="77" t="s">
        <v>57</v>
      </c>
      <c r="I22" s="78">
        <v>1.6E8</v>
      </c>
      <c r="J22" s="79">
        <v>0.0</v>
      </c>
      <c r="K22" s="79" t="str">
        <f t="shared" si="1"/>
        <v>berita acara</v>
      </c>
      <c r="L22" s="80">
        <v>0.0</v>
      </c>
      <c r="M22" s="77">
        <v>1.0</v>
      </c>
      <c r="N22" s="77" t="str">
        <f t="shared" si="2"/>
        <v>berita acara</v>
      </c>
      <c r="O22" s="78">
        <v>3.35E7</v>
      </c>
      <c r="P22" s="77">
        <v>1.0</v>
      </c>
      <c r="Q22" s="77" t="str">
        <f t="shared" si="3"/>
        <v>berita acara</v>
      </c>
      <c r="R22" s="78">
        <v>2.98978E7</v>
      </c>
      <c r="S22" s="77">
        <v>0.0</v>
      </c>
      <c r="T22" s="77" t="str">
        <f t="shared" si="4"/>
        <v>berita acara</v>
      </c>
      <c r="U22" s="78">
        <v>0.0</v>
      </c>
      <c r="V22" s="77">
        <v>0.0</v>
      </c>
      <c r="W22" s="77" t="str">
        <f t="shared" si="5"/>
        <v>berita acara</v>
      </c>
      <c r="X22" s="78">
        <v>0.0</v>
      </c>
      <c r="Y22" s="77">
        <v>0.0</v>
      </c>
      <c r="Z22" s="77" t="str">
        <f t="shared" si="6"/>
        <v>berita acara</v>
      </c>
      <c r="AA22" s="78">
        <v>0.0</v>
      </c>
      <c r="AB22" s="77">
        <f t="shared" si="7"/>
        <v>1</v>
      </c>
      <c r="AC22" s="77" t="str">
        <f t="shared" si="8"/>
        <v>berita acara</v>
      </c>
      <c r="AD22" s="81">
        <f t="shared" si="13"/>
        <v>29897800</v>
      </c>
      <c r="AE22" s="73">
        <f t="shared" si="9"/>
        <v>100</v>
      </c>
      <c r="AF22" s="82">
        <f t="shared" si="14"/>
        <v>89.24716418</v>
      </c>
      <c r="AG22" s="77">
        <f t="shared" si="10"/>
        <v>1</v>
      </c>
      <c r="AH22" s="77" t="str">
        <f t="shared" si="11"/>
        <v>berita acara</v>
      </c>
      <c r="AI22" s="81">
        <f t="shared" si="17"/>
        <v>29897800</v>
      </c>
      <c r="AJ22" s="73">
        <f t="shared" si="12"/>
        <v>20</v>
      </c>
      <c r="AK22" s="73">
        <f t="shared" si="18"/>
        <v>18.686125</v>
      </c>
      <c r="AL22" s="75" t="s">
        <v>37</v>
      </c>
    </row>
    <row r="23">
      <c r="A23" s="73"/>
      <c r="B23" s="74"/>
      <c r="C23" s="74"/>
      <c r="D23" s="75" t="s">
        <v>58</v>
      </c>
      <c r="E23" s="76" t="s">
        <v>59</v>
      </c>
      <c r="F23" s="76" t="s">
        <v>60</v>
      </c>
      <c r="G23" s="77">
        <v>140.0</v>
      </c>
      <c r="H23" s="77" t="s">
        <v>57</v>
      </c>
      <c r="I23" s="78">
        <v>2.85E8</v>
      </c>
      <c r="J23" s="79">
        <v>0.0</v>
      </c>
      <c r="K23" s="79" t="str">
        <f t="shared" si="1"/>
        <v>berita acara</v>
      </c>
      <c r="L23" s="80">
        <v>0.0</v>
      </c>
      <c r="M23" s="77">
        <v>28.0</v>
      </c>
      <c r="N23" s="77" t="str">
        <f t="shared" si="2"/>
        <v>berita acara</v>
      </c>
      <c r="O23" s="78">
        <v>6.945E7</v>
      </c>
      <c r="P23" s="77">
        <v>28.0</v>
      </c>
      <c r="Q23" s="77" t="str">
        <f t="shared" si="3"/>
        <v>berita acara</v>
      </c>
      <c r="R23" s="78">
        <v>8151900.0</v>
      </c>
      <c r="S23" s="77">
        <v>0.0</v>
      </c>
      <c r="T23" s="77" t="str">
        <f t="shared" si="4"/>
        <v>berita acara</v>
      </c>
      <c r="U23" s="78">
        <v>4.8467E7</v>
      </c>
      <c r="V23" s="77">
        <v>0.0</v>
      </c>
      <c r="W23" s="77" t="str">
        <f t="shared" si="5"/>
        <v>berita acara</v>
      </c>
      <c r="X23" s="78">
        <v>0.0</v>
      </c>
      <c r="Y23" s="77">
        <v>0.0</v>
      </c>
      <c r="Z23" s="77" t="str">
        <f t="shared" si="6"/>
        <v>berita acara</v>
      </c>
      <c r="AA23" s="78">
        <v>0.0</v>
      </c>
      <c r="AB23" s="77">
        <f t="shared" si="7"/>
        <v>28</v>
      </c>
      <c r="AC23" s="77" t="str">
        <f t="shared" si="8"/>
        <v>berita acara</v>
      </c>
      <c r="AD23" s="81">
        <f t="shared" si="13"/>
        <v>56618900</v>
      </c>
      <c r="AE23" s="73">
        <f t="shared" si="9"/>
        <v>100</v>
      </c>
      <c r="AF23" s="82">
        <f t="shared" si="14"/>
        <v>81.52469402</v>
      </c>
      <c r="AG23" s="77">
        <f t="shared" si="10"/>
        <v>28</v>
      </c>
      <c r="AH23" s="77" t="str">
        <f t="shared" si="11"/>
        <v>berita acara</v>
      </c>
      <c r="AI23" s="81">
        <f t="shared" si="17"/>
        <v>56618900</v>
      </c>
      <c r="AJ23" s="73">
        <f t="shared" si="12"/>
        <v>20</v>
      </c>
      <c r="AK23" s="73">
        <f t="shared" si="18"/>
        <v>19.8662807</v>
      </c>
      <c r="AL23" s="75" t="s">
        <v>37</v>
      </c>
    </row>
    <row r="24">
      <c r="A24" s="73"/>
      <c r="B24" s="74"/>
      <c r="C24" s="74"/>
      <c r="D24" s="75" t="s">
        <v>61</v>
      </c>
      <c r="E24" s="76" t="s">
        <v>62</v>
      </c>
      <c r="F24" s="76" t="s">
        <v>63</v>
      </c>
      <c r="G24" s="77">
        <v>8.0</v>
      </c>
      <c r="H24" s="77" t="s">
        <v>57</v>
      </c>
      <c r="I24" s="78">
        <v>8.0E8</v>
      </c>
      <c r="J24" s="79">
        <v>0.0</v>
      </c>
      <c r="K24" s="79" t="str">
        <f t="shared" si="1"/>
        <v>berita acara</v>
      </c>
      <c r="L24" s="80">
        <v>0.0</v>
      </c>
      <c r="M24" s="77">
        <v>3.0</v>
      </c>
      <c r="N24" s="77" t="str">
        <f t="shared" si="2"/>
        <v>berita acara</v>
      </c>
      <c r="O24" s="78">
        <v>2.221555E8</v>
      </c>
      <c r="P24" s="77">
        <v>3.0</v>
      </c>
      <c r="Q24" s="77" t="str">
        <f t="shared" si="3"/>
        <v>berita acara</v>
      </c>
      <c r="R24" s="78">
        <v>9.61431E7</v>
      </c>
      <c r="S24" s="77">
        <v>0.0</v>
      </c>
      <c r="T24" s="77" t="str">
        <f t="shared" si="4"/>
        <v>berita acara</v>
      </c>
      <c r="U24" s="78">
        <v>1.00121661E8</v>
      </c>
      <c r="V24" s="77">
        <v>0.0</v>
      </c>
      <c r="W24" s="77" t="str">
        <f t="shared" si="5"/>
        <v>berita acara</v>
      </c>
      <c r="X24" s="78">
        <v>3400000.0</v>
      </c>
      <c r="Y24" s="77">
        <v>0.0</v>
      </c>
      <c r="Z24" s="77" t="str">
        <f t="shared" si="6"/>
        <v>berita acara</v>
      </c>
      <c r="AA24" s="78">
        <v>2.216625E7</v>
      </c>
      <c r="AB24" s="77">
        <f t="shared" si="7"/>
        <v>3</v>
      </c>
      <c r="AC24" s="77" t="str">
        <f t="shared" si="8"/>
        <v>berita acara</v>
      </c>
      <c r="AD24" s="81">
        <f t="shared" si="13"/>
        <v>221831011</v>
      </c>
      <c r="AE24" s="73">
        <f t="shared" si="9"/>
        <v>100</v>
      </c>
      <c r="AF24" s="82">
        <f t="shared" si="14"/>
        <v>99.85393609</v>
      </c>
      <c r="AG24" s="77">
        <f t="shared" si="10"/>
        <v>3</v>
      </c>
      <c r="AH24" s="77" t="str">
        <f t="shared" si="11"/>
        <v>berita acara</v>
      </c>
      <c r="AI24" s="81">
        <f t="shared" si="17"/>
        <v>221831011</v>
      </c>
      <c r="AJ24" s="73">
        <f t="shared" si="12"/>
        <v>37.5</v>
      </c>
      <c r="AK24" s="73">
        <f t="shared" si="18"/>
        <v>27.72887638</v>
      </c>
      <c r="AL24" s="75" t="s">
        <v>37</v>
      </c>
    </row>
    <row r="25">
      <c r="A25" s="73"/>
      <c r="B25" s="74"/>
      <c r="C25" s="74"/>
      <c r="D25" s="75" t="s">
        <v>64</v>
      </c>
      <c r="E25" s="76" t="s">
        <v>65</v>
      </c>
      <c r="F25" s="76" t="s">
        <v>66</v>
      </c>
      <c r="G25" s="77">
        <v>300.0</v>
      </c>
      <c r="H25" s="77" t="s">
        <v>67</v>
      </c>
      <c r="I25" s="78">
        <v>2.1E8</v>
      </c>
      <c r="J25" s="79">
        <v>0.0</v>
      </c>
      <c r="K25" s="79" t="str">
        <f t="shared" si="1"/>
        <v>usulan</v>
      </c>
      <c r="L25" s="80">
        <v>0.0</v>
      </c>
      <c r="M25" s="77">
        <v>90.0</v>
      </c>
      <c r="N25" s="77" t="str">
        <f t="shared" si="2"/>
        <v>usulan</v>
      </c>
      <c r="O25" s="78">
        <v>7.0E7</v>
      </c>
      <c r="P25" s="77">
        <v>93.0</v>
      </c>
      <c r="Q25" s="77" t="str">
        <f t="shared" si="3"/>
        <v>usulan</v>
      </c>
      <c r="R25" s="78">
        <v>6.94006E7</v>
      </c>
      <c r="S25" s="77">
        <v>0.0</v>
      </c>
      <c r="T25" s="77" t="str">
        <f t="shared" si="4"/>
        <v>usulan</v>
      </c>
      <c r="U25" s="78">
        <v>0.0</v>
      </c>
      <c r="V25" s="77">
        <v>0.0</v>
      </c>
      <c r="W25" s="77" t="str">
        <f t="shared" si="5"/>
        <v>usulan</v>
      </c>
      <c r="X25" s="78">
        <v>0.0</v>
      </c>
      <c r="Y25" s="77">
        <v>0.0</v>
      </c>
      <c r="Z25" s="77" t="str">
        <f t="shared" si="6"/>
        <v>usulan</v>
      </c>
      <c r="AA25" s="78">
        <v>0.0</v>
      </c>
      <c r="AB25" s="77">
        <f t="shared" si="7"/>
        <v>93</v>
      </c>
      <c r="AC25" s="77" t="str">
        <f t="shared" si="8"/>
        <v>usulan</v>
      </c>
      <c r="AD25" s="81">
        <f t="shared" si="13"/>
        <v>69400600</v>
      </c>
      <c r="AE25" s="73">
        <f t="shared" si="9"/>
        <v>103.3333333</v>
      </c>
      <c r="AF25" s="82">
        <f t="shared" si="14"/>
        <v>99.14371429</v>
      </c>
      <c r="AG25" s="77">
        <f t="shared" si="10"/>
        <v>93</v>
      </c>
      <c r="AH25" s="77" t="str">
        <f t="shared" si="11"/>
        <v>usulan</v>
      </c>
      <c r="AI25" s="81">
        <f t="shared" si="17"/>
        <v>69400600</v>
      </c>
      <c r="AJ25" s="73">
        <f t="shared" si="12"/>
        <v>31</v>
      </c>
      <c r="AK25" s="73">
        <f t="shared" si="18"/>
        <v>33.04790476</v>
      </c>
      <c r="AL25" s="75" t="s">
        <v>37</v>
      </c>
    </row>
    <row r="26">
      <c r="A26" s="73"/>
      <c r="B26" s="74"/>
      <c r="C26" s="74"/>
      <c r="D26" s="75" t="s">
        <v>68</v>
      </c>
      <c r="E26" s="76" t="s">
        <v>69</v>
      </c>
      <c r="F26" s="76" t="s">
        <v>70</v>
      </c>
      <c r="G26" s="77">
        <v>9.0</v>
      </c>
      <c r="H26" s="77" t="s">
        <v>53</v>
      </c>
      <c r="I26" s="78">
        <v>1.74E9</v>
      </c>
      <c r="J26" s="79">
        <v>0.0</v>
      </c>
      <c r="K26" s="79" t="str">
        <f t="shared" si="1"/>
        <v>dokumen</v>
      </c>
      <c r="L26" s="80">
        <v>0.0</v>
      </c>
      <c r="M26" s="77">
        <v>5.0</v>
      </c>
      <c r="N26" s="77" t="str">
        <f t="shared" si="2"/>
        <v>dokumen</v>
      </c>
      <c r="O26" s="78">
        <v>4.523945E8</v>
      </c>
      <c r="P26" s="77">
        <v>0.0</v>
      </c>
      <c r="Q26" s="77" t="str">
        <f t="shared" si="3"/>
        <v>dokumen</v>
      </c>
      <c r="R26" s="78">
        <v>1.3462E7</v>
      </c>
      <c r="S26" s="77">
        <v>0.0</v>
      </c>
      <c r="T26" s="77" t="str">
        <f t="shared" si="4"/>
        <v>dokumen</v>
      </c>
      <c r="U26" s="78">
        <v>6.741225E7</v>
      </c>
      <c r="V26" s="77">
        <v>5.0</v>
      </c>
      <c r="W26" s="77" t="str">
        <f t="shared" si="5"/>
        <v>dokumen</v>
      </c>
      <c r="X26" s="78">
        <v>1.48697E8</v>
      </c>
      <c r="Y26" s="77">
        <v>0.0</v>
      </c>
      <c r="Z26" s="77" t="str">
        <f t="shared" si="6"/>
        <v>dokumen</v>
      </c>
      <c r="AA26" s="78">
        <v>2.195995E8</v>
      </c>
      <c r="AB26" s="77">
        <f t="shared" si="7"/>
        <v>5</v>
      </c>
      <c r="AC26" s="77" t="str">
        <f t="shared" si="8"/>
        <v>dokumen</v>
      </c>
      <c r="AD26" s="81">
        <f t="shared" si="13"/>
        <v>449170750</v>
      </c>
      <c r="AE26" s="73">
        <f t="shared" si="9"/>
        <v>100</v>
      </c>
      <c r="AF26" s="82">
        <f t="shared" si="14"/>
        <v>99.28740292</v>
      </c>
      <c r="AG26" s="77">
        <f t="shared" si="10"/>
        <v>5</v>
      </c>
      <c r="AH26" s="77" t="str">
        <f t="shared" si="11"/>
        <v>dokumen</v>
      </c>
      <c r="AI26" s="81">
        <f t="shared" si="17"/>
        <v>449170750</v>
      </c>
      <c r="AJ26" s="73">
        <f t="shared" si="12"/>
        <v>55.55555556</v>
      </c>
      <c r="AK26" s="73">
        <f t="shared" si="18"/>
        <v>25.81441092</v>
      </c>
      <c r="AL26" s="75" t="s">
        <v>37</v>
      </c>
    </row>
    <row r="27">
      <c r="A27" s="62"/>
      <c r="B27" s="63"/>
      <c r="C27" s="63"/>
      <c r="D27" s="64" t="s">
        <v>71</v>
      </c>
      <c r="E27" s="65" t="s">
        <v>72</v>
      </c>
      <c r="F27" s="65" t="s">
        <v>73</v>
      </c>
      <c r="G27" s="66">
        <f>G28+G30</f>
        <v>14</v>
      </c>
      <c r="H27" s="66" t="s">
        <v>74</v>
      </c>
      <c r="I27" s="67">
        <f>SUM(I28:I30)</f>
        <v>295000000</v>
      </c>
      <c r="J27" s="68">
        <f>J28+J30</f>
        <v>0</v>
      </c>
      <c r="K27" s="68" t="str">
        <f t="shared" si="1"/>
        <v>laporan</v>
      </c>
      <c r="L27" s="69">
        <f>SUM(L28:L30)</f>
        <v>0</v>
      </c>
      <c r="M27" s="66">
        <f>M28+M30</f>
        <v>5</v>
      </c>
      <c r="N27" s="66" t="str">
        <f t="shared" si="2"/>
        <v>laporan</v>
      </c>
      <c r="O27" s="71">
        <f>SUM(O28:O30)</f>
        <v>100000000</v>
      </c>
      <c r="P27" s="66">
        <f>P28+P30</f>
        <v>1</v>
      </c>
      <c r="Q27" s="66" t="str">
        <f t="shared" si="3"/>
        <v>laporan</v>
      </c>
      <c r="R27" s="71">
        <f>SUM(R28:R30)</f>
        <v>0</v>
      </c>
      <c r="S27" s="66">
        <f>S28+S30</f>
        <v>2</v>
      </c>
      <c r="T27" s="66" t="str">
        <f t="shared" si="4"/>
        <v>laporan</v>
      </c>
      <c r="U27" s="71">
        <f>SUM(U28:U30)</f>
        <v>1000000</v>
      </c>
      <c r="V27" s="66">
        <f>V28+V30</f>
        <v>1</v>
      </c>
      <c r="W27" s="66" t="str">
        <f t="shared" si="5"/>
        <v>laporan</v>
      </c>
      <c r="X27" s="71">
        <f>SUM(X28:X30)</f>
        <v>37033900</v>
      </c>
      <c r="Y27" s="66">
        <f>Y28+Y30</f>
        <v>1</v>
      </c>
      <c r="Z27" s="66" t="str">
        <f t="shared" si="6"/>
        <v>laporan</v>
      </c>
      <c r="AA27" s="71">
        <f>SUM(AA28:AA30)</f>
        <v>53706000</v>
      </c>
      <c r="AB27" s="66">
        <f t="shared" si="7"/>
        <v>5</v>
      </c>
      <c r="AC27" s="66" t="str">
        <f t="shared" si="8"/>
        <v>laporan</v>
      </c>
      <c r="AD27" s="71">
        <f t="shared" si="13"/>
        <v>91739900</v>
      </c>
      <c r="AE27" s="62">
        <f t="shared" si="9"/>
        <v>100</v>
      </c>
      <c r="AF27" s="72">
        <f t="shared" si="14"/>
        <v>91.7399</v>
      </c>
      <c r="AG27" s="66">
        <f t="shared" si="10"/>
        <v>5</v>
      </c>
      <c r="AH27" s="66" t="str">
        <f t="shared" si="11"/>
        <v>laporan</v>
      </c>
      <c r="AI27" s="71">
        <f t="shared" si="17"/>
        <v>91739900</v>
      </c>
      <c r="AJ27" s="62">
        <f t="shared" si="12"/>
        <v>35.71428571</v>
      </c>
      <c r="AK27" s="62">
        <f t="shared" si="18"/>
        <v>31.09827119</v>
      </c>
      <c r="AL27" s="64" t="s">
        <v>37</v>
      </c>
    </row>
    <row r="28">
      <c r="A28" s="73"/>
      <c r="B28" s="74"/>
      <c r="C28" s="74"/>
      <c r="D28" s="75" t="s">
        <v>75</v>
      </c>
      <c r="E28" s="76" t="s">
        <v>76</v>
      </c>
      <c r="F28" s="76" t="s">
        <v>77</v>
      </c>
      <c r="G28" s="77">
        <v>11.0</v>
      </c>
      <c r="H28" s="77" t="s">
        <v>53</v>
      </c>
      <c r="I28" s="78">
        <v>8.5E7</v>
      </c>
      <c r="J28" s="79">
        <v>0.0</v>
      </c>
      <c r="K28" s="79" t="str">
        <f t="shared" si="1"/>
        <v>dokumen</v>
      </c>
      <c r="L28" s="80">
        <v>0.0</v>
      </c>
      <c r="M28" s="77">
        <v>4.0</v>
      </c>
      <c r="N28" s="77" t="str">
        <f t="shared" si="2"/>
        <v>dokumen</v>
      </c>
      <c r="O28" s="78">
        <v>3.0E7</v>
      </c>
      <c r="P28" s="77">
        <v>1.0</v>
      </c>
      <c r="Q28" s="77" t="str">
        <f t="shared" si="3"/>
        <v>dokumen</v>
      </c>
      <c r="R28" s="78">
        <v>0.0</v>
      </c>
      <c r="S28" s="77">
        <v>2.0</v>
      </c>
      <c r="T28" s="77" t="str">
        <f t="shared" si="4"/>
        <v>dokumen</v>
      </c>
      <c r="U28" s="78">
        <v>0.0</v>
      </c>
      <c r="V28" s="77">
        <v>1.0</v>
      </c>
      <c r="W28" s="77" t="str">
        <f t="shared" si="5"/>
        <v>dokumen</v>
      </c>
      <c r="X28" s="78">
        <v>1.84965E7</v>
      </c>
      <c r="Y28" s="77">
        <v>0.0</v>
      </c>
      <c r="Z28" s="77" t="str">
        <f t="shared" si="6"/>
        <v>dokumen</v>
      </c>
      <c r="AA28" s="78">
        <v>5200000.0</v>
      </c>
      <c r="AB28" s="77">
        <f t="shared" si="7"/>
        <v>4</v>
      </c>
      <c r="AC28" s="77" t="str">
        <f t="shared" si="8"/>
        <v>dokumen</v>
      </c>
      <c r="AD28" s="81">
        <f t="shared" si="13"/>
        <v>23696500</v>
      </c>
      <c r="AE28" s="73">
        <f t="shared" si="9"/>
        <v>100</v>
      </c>
      <c r="AF28" s="82">
        <f t="shared" si="14"/>
        <v>78.98833333</v>
      </c>
      <c r="AG28" s="77">
        <f t="shared" si="10"/>
        <v>4</v>
      </c>
      <c r="AH28" s="77" t="str">
        <f t="shared" si="11"/>
        <v>dokumen</v>
      </c>
      <c r="AI28" s="81">
        <f t="shared" si="17"/>
        <v>23696500</v>
      </c>
      <c r="AJ28" s="73">
        <f t="shared" si="12"/>
        <v>36.36363636</v>
      </c>
      <c r="AK28" s="73">
        <f t="shared" si="18"/>
        <v>27.87823529</v>
      </c>
      <c r="AL28" s="75" t="s">
        <v>37</v>
      </c>
    </row>
    <row r="29">
      <c r="A29" s="73"/>
      <c r="B29" s="74"/>
      <c r="C29" s="74"/>
      <c r="D29" s="75" t="s">
        <v>78</v>
      </c>
      <c r="E29" s="76" t="s">
        <v>79</v>
      </c>
      <c r="F29" s="76" t="s">
        <v>80</v>
      </c>
      <c r="G29" s="77">
        <v>6.0</v>
      </c>
      <c r="H29" s="77" t="s">
        <v>81</v>
      </c>
      <c r="I29" s="78">
        <v>7.5E7</v>
      </c>
      <c r="J29" s="79">
        <v>0.0</v>
      </c>
      <c r="K29" s="79" t="str">
        <f t="shared" si="1"/>
        <v>orang</v>
      </c>
      <c r="L29" s="80">
        <v>0.0</v>
      </c>
      <c r="M29" s="77">
        <v>2.0</v>
      </c>
      <c r="N29" s="77" t="str">
        <f t="shared" si="2"/>
        <v>orang</v>
      </c>
      <c r="O29" s="78">
        <v>2.5E7</v>
      </c>
      <c r="P29" s="77">
        <v>0.0</v>
      </c>
      <c r="Q29" s="77" t="str">
        <f t="shared" si="3"/>
        <v>orang</v>
      </c>
      <c r="R29" s="78">
        <v>0.0</v>
      </c>
      <c r="S29" s="77">
        <v>0.0</v>
      </c>
      <c r="T29" s="77" t="str">
        <f t="shared" si="4"/>
        <v>orang</v>
      </c>
      <c r="U29" s="78">
        <v>1000000.0</v>
      </c>
      <c r="V29" s="77">
        <v>0.0</v>
      </c>
      <c r="W29" s="77" t="str">
        <f t="shared" si="5"/>
        <v>orang</v>
      </c>
      <c r="X29" s="78">
        <v>1.535905E7</v>
      </c>
      <c r="Y29" s="77">
        <v>2.0</v>
      </c>
      <c r="Z29" s="77" t="str">
        <f t="shared" si="6"/>
        <v>orang</v>
      </c>
      <c r="AA29" s="78">
        <v>8515000.0</v>
      </c>
      <c r="AB29" s="77">
        <f t="shared" si="7"/>
        <v>2</v>
      </c>
      <c r="AC29" s="77" t="str">
        <f t="shared" si="8"/>
        <v>orang</v>
      </c>
      <c r="AD29" s="81">
        <f t="shared" si="13"/>
        <v>24874050</v>
      </c>
      <c r="AE29" s="73">
        <f t="shared" si="9"/>
        <v>100</v>
      </c>
      <c r="AF29" s="82">
        <f t="shared" si="14"/>
        <v>99.4962</v>
      </c>
      <c r="AG29" s="77">
        <f t="shared" si="10"/>
        <v>2</v>
      </c>
      <c r="AH29" s="77" t="str">
        <f t="shared" si="11"/>
        <v>orang</v>
      </c>
      <c r="AI29" s="81">
        <f t="shared" si="17"/>
        <v>24874050</v>
      </c>
      <c r="AJ29" s="73">
        <f t="shared" si="12"/>
        <v>33.33333333</v>
      </c>
      <c r="AK29" s="73">
        <f t="shared" si="18"/>
        <v>33.1654</v>
      </c>
      <c r="AL29" s="75" t="s">
        <v>37</v>
      </c>
    </row>
    <row r="30">
      <c r="A30" s="73"/>
      <c r="B30" s="74"/>
      <c r="C30" s="74"/>
      <c r="D30" s="75" t="s">
        <v>82</v>
      </c>
      <c r="E30" s="76" t="s">
        <v>83</v>
      </c>
      <c r="F30" s="76" t="s">
        <v>84</v>
      </c>
      <c r="G30" s="77">
        <v>3.0</v>
      </c>
      <c r="H30" s="77" t="s">
        <v>85</v>
      </c>
      <c r="I30" s="78">
        <v>1.35E8</v>
      </c>
      <c r="J30" s="79">
        <v>0.0</v>
      </c>
      <c r="K30" s="79" t="str">
        <f t="shared" si="1"/>
        <v>buku</v>
      </c>
      <c r="L30" s="80">
        <v>0.0</v>
      </c>
      <c r="M30" s="77">
        <v>1.0</v>
      </c>
      <c r="N30" s="77" t="str">
        <f t="shared" si="2"/>
        <v>buku</v>
      </c>
      <c r="O30" s="78">
        <v>4.5E7</v>
      </c>
      <c r="P30" s="77">
        <v>0.0</v>
      </c>
      <c r="Q30" s="77" t="str">
        <f t="shared" si="3"/>
        <v>buku</v>
      </c>
      <c r="R30" s="78">
        <v>0.0</v>
      </c>
      <c r="S30" s="77">
        <v>0.0</v>
      </c>
      <c r="T30" s="77" t="str">
        <f t="shared" si="4"/>
        <v>buku</v>
      </c>
      <c r="U30" s="78">
        <v>0.0</v>
      </c>
      <c r="V30" s="77">
        <v>0.0</v>
      </c>
      <c r="W30" s="77" t="str">
        <f t="shared" si="5"/>
        <v>buku</v>
      </c>
      <c r="X30" s="78">
        <v>3178350.0</v>
      </c>
      <c r="Y30" s="77">
        <v>1.0</v>
      </c>
      <c r="Z30" s="77" t="str">
        <f t="shared" si="6"/>
        <v>buku</v>
      </c>
      <c r="AA30" s="78">
        <v>3.9991E7</v>
      </c>
      <c r="AB30" s="77">
        <f t="shared" si="7"/>
        <v>1</v>
      </c>
      <c r="AC30" s="77" t="str">
        <f t="shared" si="8"/>
        <v>buku</v>
      </c>
      <c r="AD30" s="81">
        <f t="shared" si="13"/>
        <v>43169350</v>
      </c>
      <c r="AE30" s="73">
        <f t="shared" si="9"/>
        <v>100</v>
      </c>
      <c r="AF30" s="82">
        <f t="shared" si="14"/>
        <v>95.93188889</v>
      </c>
      <c r="AG30" s="77">
        <f t="shared" si="10"/>
        <v>1</v>
      </c>
      <c r="AH30" s="77" t="str">
        <f t="shared" si="11"/>
        <v>buku</v>
      </c>
      <c r="AI30" s="81">
        <f t="shared" si="17"/>
        <v>43169350</v>
      </c>
      <c r="AJ30" s="73">
        <f t="shared" si="12"/>
        <v>33.33333333</v>
      </c>
      <c r="AK30" s="73">
        <f t="shared" si="18"/>
        <v>31.9772963</v>
      </c>
      <c r="AL30" s="75" t="s">
        <v>37</v>
      </c>
    </row>
    <row r="31">
      <c r="A31" s="62"/>
      <c r="B31" s="63"/>
      <c r="C31" s="63"/>
      <c r="D31" s="64" t="s">
        <v>86</v>
      </c>
      <c r="E31" s="65" t="s">
        <v>87</v>
      </c>
      <c r="F31" s="65" t="s">
        <v>88</v>
      </c>
      <c r="G31" s="66">
        <f>SUM(G32:G33)</f>
        <v>21</v>
      </c>
      <c r="H31" s="66" t="s">
        <v>74</v>
      </c>
      <c r="I31" s="67">
        <f>SUM(I32:I33)</f>
        <v>585000000</v>
      </c>
      <c r="J31" s="68">
        <f>J32+J33</f>
        <v>0</v>
      </c>
      <c r="K31" s="68" t="str">
        <f t="shared" si="1"/>
        <v>laporan</v>
      </c>
      <c r="L31" s="69">
        <f>SUM(L32:L33)</f>
        <v>0</v>
      </c>
      <c r="M31" s="66">
        <f>M32+M33</f>
        <v>7</v>
      </c>
      <c r="N31" s="66" t="str">
        <f t="shared" si="2"/>
        <v>laporan</v>
      </c>
      <c r="O31" s="71">
        <f>SUM(O32:O33)</f>
        <v>172000000</v>
      </c>
      <c r="P31" s="66">
        <f>P32+P33</f>
        <v>3</v>
      </c>
      <c r="Q31" s="66" t="str">
        <f t="shared" si="3"/>
        <v>laporan</v>
      </c>
      <c r="R31" s="71">
        <f>SUM(R32:R33)</f>
        <v>9377550</v>
      </c>
      <c r="S31" s="66">
        <f>S32+S33</f>
        <v>1</v>
      </c>
      <c r="T31" s="66" t="str">
        <f t="shared" si="4"/>
        <v>laporan</v>
      </c>
      <c r="U31" s="71">
        <f>SUM(U32:U33)</f>
        <v>65910750</v>
      </c>
      <c r="V31" s="66">
        <f>V32+V33</f>
        <v>2</v>
      </c>
      <c r="W31" s="66" t="str">
        <f t="shared" si="5"/>
        <v>laporan</v>
      </c>
      <c r="X31" s="71">
        <f>SUM(X32:X33)</f>
        <v>53638000</v>
      </c>
      <c r="Y31" s="66">
        <f>Y32+Y33</f>
        <v>1</v>
      </c>
      <c r="Z31" s="66" t="str">
        <f t="shared" si="6"/>
        <v>laporan</v>
      </c>
      <c r="AA31" s="71">
        <f>SUM(AA32:AA33)</f>
        <v>41486500</v>
      </c>
      <c r="AB31" s="66">
        <f t="shared" si="7"/>
        <v>7</v>
      </c>
      <c r="AC31" s="66" t="str">
        <f t="shared" si="8"/>
        <v>laporan</v>
      </c>
      <c r="AD31" s="71">
        <f t="shared" si="13"/>
        <v>170412800</v>
      </c>
      <c r="AE31" s="62">
        <f t="shared" si="9"/>
        <v>100</v>
      </c>
      <c r="AF31" s="72">
        <f t="shared" si="14"/>
        <v>99.0772093</v>
      </c>
      <c r="AG31" s="66">
        <f t="shared" si="10"/>
        <v>7</v>
      </c>
      <c r="AH31" s="66" t="str">
        <f t="shared" si="11"/>
        <v>laporan</v>
      </c>
      <c r="AI31" s="71">
        <f t="shared" si="17"/>
        <v>170412800</v>
      </c>
      <c r="AJ31" s="62">
        <f t="shared" si="12"/>
        <v>33.33333333</v>
      </c>
      <c r="AK31" s="62">
        <f t="shared" si="18"/>
        <v>29.13039316</v>
      </c>
      <c r="AL31" s="64" t="s">
        <v>37</v>
      </c>
    </row>
    <row r="32">
      <c r="A32" s="73"/>
      <c r="B32" s="74"/>
      <c r="C32" s="74"/>
      <c r="D32" s="75" t="s">
        <v>89</v>
      </c>
      <c r="E32" s="76" t="s">
        <v>90</v>
      </c>
      <c r="F32" s="76" t="s">
        <v>91</v>
      </c>
      <c r="G32" s="77">
        <v>3.0</v>
      </c>
      <c r="H32" s="77" t="s">
        <v>74</v>
      </c>
      <c r="I32" s="78">
        <v>2.55E8</v>
      </c>
      <c r="J32" s="79">
        <v>0.0</v>
      </c>
      <c r="K32" s="79" t="str">
        <f t="shared" si="1"/>
        <v>laporan</v>
      </c>
      <c r="L32" s="80">
        <v>0.0</v>
      </c>
      <c r="M32" s="77">
        <v>1.0</v>
      </c>
      <c r="N32" s="77" t="str">
        <f t="shared" si="2"/>
        <v>laporan</v>
      </c>
      <c r="O32" s="78">
        <v>5.008E7</v>
      </c>
      <c r="P32" s="77">
        <v>1.0</v>
      </c>
      <c r="Q32" s="77" t="str">
        <f t="shared" si="3"/>
        <v>laporan</v>
      </c>
      <c r="R32" s="78">
        <v>0.0</v>
      </c>
      <c r="S32" s="77">
        <v>0.0</v>
      </c>
      <c r="T32" s="77" t="str">
        <f t="shared" si="4"/>
        <v>laporan</v>
      </c>
      <c r="U32" s="78">
        <v>4.167325E7</v>
      </c>
      <c r="V32" s="77">
        <v>0.0</v>
      </c>
      <c r="W32" s="77" t="str">
        <f t="shared" si="5"/>
        <v>laporan</v>
      </c>
      <c r="X32" s="78">
        <v>4432750.0</v>
      </c>
      <c r="Y32" s="77">
        <v>0.0</v>
      </c>
      <c r="Z32" s="77" t="str">
        <f t="shared" si="6"/>
        <v>laporan</v>
      </c>
      <c r="AA32" s="78">
        <v>3782250.0</v>
      </c>
      <c r="AB32" s="77">
        <f t="shared" si="7"/>
        <v>1</v>
      </c>
      <c r="AC32" s="77" t="str">
        <f t="shared" si="8"/>
        <v>laporan</v>
      </c>
      <c r="AD32" s="81">
        <f t="shared" si="13"/>
        <v>49888250</v>
      </c>
      <c r="AE32" s="73">
        <f t="shared" si="9"/>
        <v>100</v>
      </c>
      <c r="AF32" s="82">
        <f t="shared" si="14"/>
        <v>99.61711262</v>
      </c>
      <c r="AG32" s="77">
        <f t="shared" si="10"/>
        <v>1</v>
      </c>
      <c r="AH32" s="77" t="str">
        <f t="shared" si="11"/>
        <v>laporan</v>
      </c>
      <c r="AI32" s="81">
        <f t="shared" si="17"/>
        <v>49888250</v>
      </c>
      <c r="AJ32" s="73">
        <f t="shared" si="12"/>
        <v>33.33333333</v>
      </c>
      <c r="AK32" s="73">
        <f t="shared" si="18"/>
        <v>19.56401961</v>
      </c>
      <c r="AL32" s="75" t="s">
        <v>37</v>
      </c>
    </row>
    <row r="33">
      <c r="A33" s="73"/>
      <c r="B33" s="74"/>
      <c r="C33" s="74"/>
      <c r="D33" s="75" t="s">
        <v>92</v>
      </c>
      <c r="E33" s="76" t="s">
        <v>93</v>
      </c>
      <c r="F33" s="76" t="s">
        <v>94</v>
      </c>
      <c r="G33" s="77">
        <v>18.0</v>
      </c>
      <c r="H33" s="77" t="s">
        <v>74</v>
      </c>
      <c r="I33" s="78">
        <v>3.3E8</v>
      </c>
      <c r="J33" s="79">
        <v>0.0</v>
      </c>
      <c r="K33" s="79" t="str">
        <f t="shared" si="1"/>
        <v>laporan</v>
      </c>
      <c r="L33" s="80">
        <v>0.0</v>
      </c>
      <c r="M33" s="77">
        <v>6.0</v>
      </c>
      <c r="N33" s="77" t="str">
        <f t="shared" si="2"/>
        <v>laporan</v>
      </c>
      <c r="O33" s="78">
        <v>1.2192E8</v>
      </c>
      <c r="P33" s="77">
        <v>2.0</v>
      </c>
      <c r="Q33" s="77" t="str">
        <f t="shared" si="3"/>
        <v>laporan</v>
      </c>
      <c r="R33" s="78">
        <v>9377550.0</v>
      </c>
      <c r="S33" s="77">
        <v>1.0</v>
      </c>
      <c r="T33" s="77" t="str">
        <f t="shared" si="4"/>
        <v>laporan</v>
      </c>
      <c r="U33" s="78">
        <v>2.42375E7</v>
      </c>
      <c r="V33" s="77">
        <v>2.0</v>
      </c>
      <c r="W33" s="77" t="str">
        <f t="shared" si="5"/>
        <v>laporan</v>
      </c>
      <c r="X33" s="78">
        <v>4.920525E7</v>
      </c>
      <c r="Y33" s="77">
        <v>1.0</v>
      </c>
      <c r="Z33" s="77" t="str">
        <f t="shared" si="6"/>
        <v>laporan</v>
      </c>
      <c r="AA33" s="78">
        <v>3.770425E7</v>
      </c>
      <c r="AB33" s="77">
        <f t="shared" si="7"/>
        <v>6</v>
      </c>
      <c r="AC33" s="77" t="str">
        <f t="shared" si="8"/>
        <v>laporan</v>
      </c>
      <c r="AD33" s="81">
        <f t="shared" si="13"/>
        <v>120524550</v>
      </c>
      <c r="AE33" s="73">
        <f t="shared" si="9"/>
        <v>100</v>
      </c>
      <c r="AF33" s="82">
        <f t="shared" si="14"/>
        <v>98.85543799</v>
      </c>
      <c r="AG33" s="77">
        <f t="shared" si="10"/>
        <v>6</v>
      </c>
      <c r="AH33" s="77" t="str">
        <f t="shared" si="11"/>
        <v>laporan</v>
      </c>
      <c r="AI33" s="81">
        <f t="shared" si="17"/>
        <v>120524550</v>
      </c>
      <c r="AJ33" s="73">
        <f t="shared" si="12"/>
        <v>33.33333333</v>
      </c>
      <c r="AK33" s="73">
        <f t="shared" si="18"/>
        <v>36.52259091</v>
      </c>
      <c r="AL33" s="75" t="s">
        <v>37</v>
      </c>
    </row>
    <row r="34">
      <c r="A34" s="52"/>
      <c r="B34" s="52"/>
      <c r="C34" s="52"/>
      <c r="D34" s="53" t="s">
        <v>95</v>
      </c>
      <c r="E34" s="83" t="s">
        <v>96</v>
      </c>
      <c r="F34" s="54" t="s">
        <v>97</v>
      </c>
      <c r="G34" s="55">
        <v>100.0</v>
      </c>
      <c r="H34" s="55" t="s">
        <v>44</v>
      </c>
      <c r="I34" s="56">
        <f>I36</f>
        <v>1840000000</v>
      </c>
      <c r="J34" s="35">
        <v>0.0</v>
      </c>
      <c r="K34" s="35" t="str">
        <f t="shared" si="1"/>
        <v>%</v>
      </c>
      <c r="L34" s="49">
        <f>L36+L45+L54</f>
        <v>0</v>
      </c>
      <c r="M34" s="55">
        <v>100.0</v>
      </c>
      <c r="N34" s="55" t="str">
        <f t="shared" si="2"/>
        <v>%</v>
      </c>
      <c r="O34" s="56">
        <f>O36</f>
        <v>540000000</v>
      </c>
      <c r="P34" s="55">
        <v>0.0</v>
      </c>
      <c r="Q34" s="55" t="str">
        <f t="shared" si="3"/>
        <v>%</v>
      </c>
      <c r="R34" s="56">
        <f>R36</f>
        <v>84107798</v>
      </c>
      <c r="S34" s="55">
        <v>0.0</v>
      </c>
      <c r="T34" s="55" t="str">
        <f t="shared" si="4"/>
        <v>%</v>
      </c>
      <c r="U34" s="56">
        <f>U36</f>
        <v>69003500</v>
      </c>
      <c r="V34" s="55">
        <v>0.0</v>
      </c>
      <c r="W34" s="55" t="str">
        <f t="shared" si="5"/>
        <v>%</v>
      </c>
      <c r="X34" s="56">
        <f>X36</f>
        <v>161287700</v>
      </c>
      <c r="Y34" s="84">
        <v>100.0</v>
      </c>
      <c r="Z34" s="55" t="str">
        <f t="shared" si="6"/>
        <v>%</v>
      </c>
      <c r="AA34" s="56">
        <f>AA36</f>
        <v>210894069</v>
      </c>
      <c r="AB34" s="55">
        <f t="shared" si="7"/>
        <v>100</v>
      </c>
      <c r="AC34" s="55" t="str">
        <f t="shared" si="8"/>
        <v>%</v>
      </c>
      <c r="AD34" s="57">
        <f t="shared" si="13"/>
        <v>525293067</v>
      </c>
      <c r="AE34" s="58">
        <f t="shared" si="9"/>
        <v>100</v>
      </c>
      <c r="AF34" s="55">
        <f t="shared" si="14"/>
        <v>97.27649389</v>
      </c>
      <c r="AG34" s="55">
        <f t="shared" si="10"/>
        <v>100</v>
      </c>
      <c r="AH34" s="55" t="str">
        <f t="shared" si="11"/>
        <v>%</v>
      </c>
      <c r="AI34" s="59">
        <f t="shared" si="17"/>
        <v>525293067</v>
      </c>
      <c r="AJ34" s="58">
        <f t="shared" si="12"/>
        <v>100</v>
      </c>
      <c r="AK34" s="52">
        <f t="shared" si="18"/>
        <v>28.54853625</v>
      </c>
      <c r="AL34" s="53" t="s">
        <v>37</v>
      </c>
    </row>
    <row r="35">
      <c r="A35" s="17"/>
      <c r="B35" s="17"/>
      <c r="C35" s="17"/>
      <c r="D35" s="17"/>
      <c r="E35" s="17"/>
      <c r="F35" s="54" t="s">
        <v>98</v>
      </c>
      <c r="G35" s="55">
        <v>100.0</v>
      </c>
      <c r="H35" s="55" t="s">
        <v>44</v>
      </c>
      <c r="I35" s="56">
        <f>I45+I54</f>
        <v>4515000000</v>
      </c>
      <c r="J35" s="35">
        <v>0.0</v>
      </c>
      <c r="K35" s="35" t="str">
        <f t="shared" si="1"/>
        <v>%</v>
      </c>
      <c r="L35" s="45">
        <v>0.0</v>
      </c>
      <c r="M35" s="55">
        <v>100.0</v>
      </c>
      <c r="N35" s="55" t="str">
        <f t="shared" si="2"/>
        <v>%</v>
      </c>
      <c r="O35" s="56">
        <f>O45+O54</f>
        <v>2185000000</v>
      </c>
      <c r="P35" s="55">
        <v>0.0</v>
      </c>
      <c r="Q35" s="55" t="str">
        <f t="shared" si="3"/>
        <v>%</v>
      </c>
      <c r="R35" s="56">
        <f>R45+R54</f>
        <v>67622450</v>
      </c>
      <c r="S35" s="55">
        <v>0.0</v>
      </c>
      <c r="T35" s="55" t="str">
        <f t="shared" si="4"/>
        <v>%</v>
      </c>
      <c r="U35" s="56">
        <f>U45+U54</f>
        <v>175173111</v>
      </c>
      <c r="V35" s="55">
        <v>0.0</v>
      </c>
      <c r="W35" s="55" t="str">
        <f t="shared" si="5"/>
        <v>%</v>
      </c>
      <c r="X35" s="56">
        <f>X45+X54</f>
        <v>506121472</v>
      </c>
      <c r="Y35" s="84">
        <v>100.0</v>
      </c>
      <c r="Z35" s="55" t="str">
        <f t="shared" si="6"/>
        <v>%</v>
      </c>
      <c r="AA35" s="56">
        <f>AA45+AA54</f>
        <v>1392092180</v>
      </c>
      <c r="AB35" s="55">
        <f t="shared" si="7"/>
        <v>100</v>
      </c>
      <c r="AC35" s="55" t="str">
        <f t="shared" si="8"/>
        <v>%</v>
      </c>
      <c r="AD35" s="57">
        <f t="shared" si="13"/>
        <v>2141009213</v>
      </c>
      <c r="AE35" s="58">
        <f t="shared" si="9"/>
        <v>100</v>
      </c>
      <c r="AF35" s="55">
        <f t="shared" si="14"/>
        <v>97.98669167</v>
      </c>
      <c r="AG35" s="55">
        <f t="shared" si="10"/>
        <v>100</v>
      </c>
      <c r="AH35" s="55" t="str">
        <f t="shared" si="11"/>
        <v>%</v>
      </c>
      <c r="AI35" s="17"/>
      <c r="AJ35" s="58">
        <f t="shared" si="12"/>
        <v>100</v>
      </c>
      <c r="AK35" s="17"/>
      <c r="AL35" s="17"/>
    </row>
    <row r="36">
      <c r="A36" s="62"/>
      <c r="B36" s="63"/>
      <c r="C36" s="63"/>
      <c r="D36" s="64" t="s">
        <v>99</v>
      </c>
      <c r="E36" s="65" t="s">
        <v>100</v>
      </c>
      <c r="F36" s="65" t="s">
        <v>101</v>
      </c>
      <c r="G36" s="66">
        <f>G37+G38+G41+G42</f>
        <v>246</v>
      </c>
      <c r="H36" s="66" t="s">
        <v>53</v>
      </c>
      <c r="I36" s="67">
        <f>SUM(I37:I44)</f>
        <v>1840000000</v>
      </c>
      <c r="J36" s="68">
        <f>J37+J38+J41+J42</f>
        <v>0</v>
      </c>
      <c r="K36" s="68" t="str">
        <f t="shared" si="1"/>
        <v>dokumen</v>
      </c>
      <c r="L36" s="69">
        <f>SUM(L37:L44)</f>
        <v>0</v>
      </c>
      <c r="M36" s="66">
        <f>M37+M38+M41+M42</f>
        <v>70</v>
      </c>
      <c r="N36" s="66" t="str">
        <f t="shared" si="2"/>
        <v>dokumen</v>
      </c>
      <c r="O36" s="71">
        <f>SUM(O37:O44)</f>
        <v>540000000</v>
      </c>
      <c r="P36" s="66">
        <f>P37+P38+P41+P42</f>
        <v>1</v>
      </c>
      <c r="Q36" s="66" t="str">
        <f t="shared" si="3"/>
        <v>dokumen</v>
      </c>
      <c r="R36" s="71">
        <f>SUM(R37:R44)</f>
        <v>84107798</v>
      </c>
      <c r="S36" s="66">
        <f>S37+S38+S41+S42</f>
        <v>34</v>
      </c>
      <c r="T36" s="66" t="str">
        <f t="shared" si="4"/>
        <v>dokumen</v>
      </c>
      <c r="U36" s="71">
        <f>SUM(U37:U44)</f>
        <v>69003500</v>
      </c>
      <c r="V36" s="66">
        <f>V37+V38+V41+V42</f>
        <v>35</v>
      </c>
      <c r="W36" s="66" t="str">
        <f t="shared" si="5"/>
        <v>dokumen</v>
      </c>
      <c r="X36" s="71">
        <f>SUM(X37:X44)</f>
        <v>161287700</v>
      </c>
      <c r="Y36" s="66">
        <f>Y37+Y38+Y41+Y42</f>
        <v>0</v>
      </c>
      <c r="Z36" s="66" t="str">
        <f t="shared" si="6"/>
        <v>dokumen</v>
      </c>
      <c r="AA36" s="71">
        <f>SUM(AA37:AA44)</f>
        <v>210894069</v>
      </c>
      <c r="AB36" s="66">
        <f t="shared" si="7"/>
        <v>70</v>
      </c>
      <c r="AC36" s="66" t="str">
        <f t="shared" si="8"/>
        <v>dokumen</v>
      </c>
      <c r="AD36" s="71">
        <f t="shared" si="13"/>
        <v>525293067</v>
      </c>
      <c r="AE36" s="62">
        <f t="shared" si="9"/>
        <v>100</v>
      </c>
      <c r="AF36" s="72">
        <f t="shared" si="14"/>
        <v>97.27649389</v>
      </c>
      <c r="AG36" s="66">
        <f t="shared" si="10"/>
        <v>70</v>
      </c>
      <c r="AH36" s="66" t="str">
        <f t="shared" si="11"/>
        <v>dokumen</v>
      </c>
      <c r="AI36" s="71">
        <f t="shared" ref="AI36:AI79" si="19">L36+AD36</f>
        <v>525293067</v>
      </c>
      <c r="AJ36" s="62">
        <f t="shared" si="12"/>
        <v>28.45528455</v>
      </c>
      <c r="AK36" s="62">
        <f t="shared" ref="AK36:AK79" si="20">(AI36/I36)*100</f>
        <v>28.54853625</v>
      </c>
      <c r="AL36" s="64" t="s">
        <v>37</v>
      </c>
    </row>
    <row r="37">
      <c r="A37" s="73"/>
      <c r="B37" s="74"/>
      <c r="C37" s="74"/>
      <c r="D37" s="75" t="s">
        <v>102</v>
      </c>
      <c r="E37" s="76" t="s">
        <v>103</v>
      </c>
      <c r="F37" s="76" t="s">
        <v>104</v>
      </c>
      <c r="G37" s="77">
        <v>8.0</v>
      </c>
      <c r="H37" s="77" t="s">
        <v>53</v>
      </c>
      <c r="I37" s="78">
        <v>2.3E8</v>
      </c>
      <c r="J37" s="79">
        <v>0.0</v>
      </c>
      <c r="K37" s="79" t="str">
        <f t="shared" si="1"/>
        <v>dokumen</v>
      </c>
      <c r="L37" s="80">
        <v>0.0</v>
      </c>
      <c r="M37" s="77">
        <v>2.0</v>
      </c>
      <c r="N37" s="77" t="str">
        <f t="shared" si="2"/>
        <v>dokumen</v>
      </c>
      <c r="O37" s="78">
        <v>6.0E7</v>
      </c>
      <c r="P37" s="77">
        <v>0.0</v>
      </c>
      <c r="Q37" s="77" t="str">
        <f t="shared" si="3"/>
        <v>dokumen</v>
      </c>
      <c r="R37" s="78">
        <v>1.185375E7</v>
      </c>
      <c r="S37" s="77">
        <v>1.0</v>
      </c>
      <c r="T37" s="77" t="str">
        <f t="shared" si="4"/>
        <v>dokumen</v>
      </c>
      <c r="U37" s="78">
        <v>9423500.0</v>
      </c>
      <c r="V37" s="77">
        <v>1.0</v>
      </c>
      <c r="W37" s="77" t="str">
        <f t="shared" si="5"/>
        <v>dokumen</v>
      </c>
      <c r="X37" s="78">
        <v>1.56301E7</v>
      </c>
      <c r="Y37" s="77">
        <v>0.0</v>
      </c>
      <c r="Z37" s="77" t="str">
        <f t="shared" si="6"/>
        <v>dokumen</v>
      </c>
      <c r="AA37" s="78">
        <v>2.139055E7</v>
      </c>
      <c r="AB37" s="77">
        <f t="shared" si="7"/>
        <v>2</v>
      </c>
      <c r="AC37" s="77" t="str">
        <f t="shared" si="8"/>
        <v>dokumen</v>
      </c>
      <c r="AD37" s="81">
        <f t="shared" si="13"/>
        <v>58297900</v>
      </c>
      <c r="AE37" s="73">
        <f t="shared" si="9"/>
        <v>100</v>
      </c>
      <c r="AF37" s="82">
        <f t="shared" si="14"/>
        <v>97.16316667</v>
      </c>
      <c r="AG37" s="77">
        <f t="shared" si="10"/>
        <v>2</v>
      </c>
      <c r="AH37" s="77" t="str">
        <f t="shared" si="11"/>
        <v>dokumen</v>
      </c>
      <c r="AI37" s="81">
        <f t="shared" si="19"/>
        <v>58297900</v>
      </c>
      <c r="AJ37" s="73">
        <f t="shared" si="12"/>
        <v>25</v>
      </c>
      <c r="AK37" s="73">
        <f t="shared" si="20"/>
        <v>25.34691304</v>
      </c>
      <c r="AL37" s="75" t="s">
        <v>37</v>
      </c>
    </row>
    <row r="38">
      <c r="A38" s="73"/>
      <c r="B38" s="74"/>
      <c r="C38" s="74"/>
      <c r="D38" s="75" t="s">
        <v>105</v>
      </c>
      <c r="E38" s="76" t="s">
        <v>106</v>
      </c>
      <c r="F38" s="76" t="s">
        <v>107</v>
      </c>
      <c r="G38" s="77">
        <v>133.0</v>
      </c>
      <c r="H38" s="77" t="s">
        <v>74</v>
      </c>
      <c r="I38" s="78">
        <v>1.9E8</v>
      </c>
      <c r="J38" s="79">
        <v>0.0</v>
      </c>
      <c r="K38" s="79" t="str">
        <f t="shared" si="1"/>
        <v>laporan</v>
      </c>
      <c r="L38" s="80">
        <v>0.0</v>
      </c>
      <c r="M38" s="77">
        <v>38.0</v>
      </c>
      <c r="N38" s="77" t="str">
        <f t="shared" si="2"/>
        <v>laporan</v>
      </c>
      <c r="O38" s="78">
        <v>5.0E7</v>
      </c>
      <c r="P38" s="77">
        <v>0.0</v>
      </c>
      <c r="Q38" s="77" t="str">
        <f t="shared" si="3"/>
        <v>laporan</v>
      </c>
      <c r="R38" s="78">
        <v>8710000.0</v>
      </c>
      <c r="S38" s="77">
        <v>19.0</v>
      </c>
      <c r="T38" s="77" t="str">
        <f t="shared" si="4"/>
        <v>laporan</v>
      </c>
      <c r="U38" s="78">
        <v>916250.0</v>
      </c>
      <c r="V38" s="77">
        <v>19.0</v>
      </c>
      <c r="W38" s="77" t="str">
        <f t="shared" si="5"/>
        <v>laporan</v>
      </c>
      <c r="X38" s="78">
        <v>1.61695E7</v>
      </c>
      <c r="Y38" s="77">
        <v>0.0</v>
      </c>
      <c r="Z38" s="77" t="str">
        <f t="shared" si="6"/>
        <v>laporan</v>
      </c>
      <c r="AA38" s="78">
        <v>2.384825E7</v>
      </c>
      <c r="AB38" s="77">
        <f t="shared" si="7"/>
        <v>38</v>
      </c>
      <c r="AC38" s="77" t="str">
        <f t="shared" si="8"/>
        <v>laporan</v>
      </c>
      <c r="AD38" s="81">
        <f t="shared" si="13"/>
        <v>49644000</v>
      </c>
      <c r="AE38" s="73">
        <f t="shared" si="9"/>
        <v>100</v>
      </c>
      <c r="AF38" s="82">
        <f t="shared" si="14"/>
        <v>99.288</v>
      </c>
      <c r="AG38" s="77">
        <f t="shared" si="10"/>
        <v>38</v>
      </c>
      <c r="AH38" s="77" t="str">
        <f t="shared" si="11"/>
        <v>laporan</v>
      </c>
      <c r="AI38" s="81">
        <f t="shared" si="19"/>
        <v>49644000</v>
      </c>
      <c r="AJ38" s="73">
        <f t="shared" si="12"/>
        <v>28.57142857</v>
      </c>
      <c r="AK38" s="73">
        <f t="shared" si="20"/>
        <v>26.12842105</v>
      </c>
      <c r="AL38" s="75" t="s">
        <v>37</v>
      </c>
    </row>
    <row r="39">
      <c r="A39" s="73"/>
      <c r="B39" s="74"/>
      <c r="C39" s="74"/>
      <c r="D39" s="75" t="s">
        <v>108</v>
      </c>
      <c r="E39" s="76" t="s">
        <v>109</v>
      </c>
      <c r="F39" s="76" t="s">
        <v>110</v>
      </c>
      <c r="G39" s="77">
        <v>7.0</v>
      </c>
      <c r="H39" s="77" t="s">
        <v>74</v>
      </c>
      <c r="I39" s="78">
        <v>1.5E8</v>
      </c>
      <c r="J39" s="79">
        <v>0.0</v>
      </c>
      <c r="K39" s="79" t="str">
        <f t="shared" si="1"/>
        <v>laporan</v>
      </c>
      <c r="L39" s="80">
        <v>0.0</v>
      </c>
      <c r="M39" s="77">
        <v>2.0</v>
      </c>
      <c r="N39" s="77" t="str">
        <f t="shared" si="2"/>
        <v>laporan</v>
      </c>
      <c r="O39" s="78">
        <v>4.0E7</v>
      </c>
      <c r="P39" s="77">
        <v>0.0</v>
      </c>
      <c r="Q39" s="77" t="str">
        <f t="shared" si="3"/>
        <v>laporan</v>
      </c>
      <c r="R39" s="78">
        <v>2099500.0</v>
      </c>
      <c r="S39" s="77">
        <v>1.0</v>
      </c>
      <c r="T39" s="77" t="str">
        <f t="shared" si="4"/>
        <v>laporan</v>
      </c>
      <c r="U39" s="78">
        <v>7930000.0</v>
      </c>
      <c r="V39" s="77">
        <v>1.0</v>
      </c>
      <c r="W39" s="77" t="str">
        <f t="shared" si="5"/>
        <v>laporan</v>
      </c>
      <c r="X39" s="78">
        <v>1.27857E7</v>
      </c>
      <c r="Y39" s="77">
        <v>0.0</v>
      </c>
      <c r="Z39" s="77" t="str">
        <f t="shared" si="6"/>
        <v>laporan</v>
      </c>
      <c r="AA39" s="78">
        <v>1.7169E7</v>
      </c>
      <c r="AB39" s="77">
        <f t="shared" si="7"/>
        <v>2</v>
      </c>
      <c r="AC39" s="77" t="str">
        <f t="shared" si="8"/>
        <v>laporan</v>
      </c>
      <c r="AD39" s="81">
        <f t="shared" si="13"/>
        <v>39984200</v>
      </c>
      <c r="AE39" s="73">
        <f t="shared" si="9"/>
        <v>100</v>
      </c>
      <c r="AF39" s="82">
        <f t="shared" si="14"/>
        <v>99.9605</v>
      </c>
      <c r="AG39" s="77">
        <f t="shared" si="10"/>
        <v>2</v>
      </c>
      <c r="AH39" s="77" t="str">
        <f t="shared" si="11"/>
        <v>laporan</v>
      </c>
      <c r="AI39" s="81">
        <f t="shared" si="19"/>
        <v>39984200</v>
      </c>
      <c r="AJ39" s="73">
        <f t="shared" si="12"/>
        <v>28.57142857</v>
      </c>
      <c r="AK39" s="73">
        <f t="shared" si="20"/>
        <v>26.65613333</v>
      </c>
      <c r="AL39" s="75" t="s">
        <v>37</v>
      </c>
    </row>
    <row r="40">
      <c r="A40" s="73"/>
      <c r="B40" s="74"/>
      <c r="C40" s="74"/>
      <c r="D40" s="75" t="s">
        <v>111</v>
      </c>
      <c r="E40" s="76" t="s">
        <v>112</v>
      </c>
      <c r="F40" s="76" t="s">
        <v>113</v>
      </c>
      <c r="G40" s="77">
        <v>7.0</v>
      </c>
      <c r="H40" s="77" t="s">
        <v>74</v>
      </c>
      <c r="I40" s="78">
        <v>9.5E7</v>
      </c>
      <c r="J40" s="79">
        <v>0.0</v>
      </c>
      <c r="K40" s="79" t="str">
        <f t="shared" si="1"/>
        <v>laporan</v>
      </c>
      <c r="L40" s="80">
        <v>0.0</v>
      </c>
      <c r="M40" s="77">
        <v>2.0</v>
      </c>
      <c r="N40" s="77" t="str">
        <f t="shared" si="2"/>
        <v>laporan</v>
      </c>
      <c r="O40" s="78">
        <v>2.5E7</v>
      </c>
      <c r="P40" s="77">
        <v>0.0</v>
      </c>
      <c r="Q40" s="77" t="str">
        <f t="shared" si="3"/>
        <v>laporan</v>
      </c>
      <c r="R40" s="78">
        <v>3970000.0</v>
      </c>
      <c r="S40" s="77">
        <v>1.0</v>
      </c>
      <c r="T40" s="77" t="str">
        <f t="shared" si="4"/>
        <v>laporan</v>
      </c>
      <c r="U40" s="78">
        <v>0.0</v>
      </c>
      <c r="V40" s="77">
        <v>1.0</v>
      </c>
      <c r="W40" s="77" t="str">
        <f t="shared" si="5"/>
        <v>laporan</v>
      </c>
      <c r="X40" s="78">
        <v>1.23739E7</v>
      </c>
      <c r="Y40" s="77">
        <v>0.0</v>
      </c>
      <c r="Z40" s="77" t="str">
        <f t="shared" si="6"/>
        <v>laporan</v>
      </c>
      <c r="AA40" s="78">
        <v>8649600.0</v>
      </c>
      <c r="AB40" s="77">
        <f t="shared" si="7"/>
        <v>2</v>
      </c>
      <c r="AC40" s="77" t="str">
        <f t="shared" si="8"/>
        <v>laporan</v>
      </c>
      <c r="AD40" s="81">
        <f t="shared" si="13"/>
        <v>24993500</v>
      </c>
      <c r="AE40" s="73">
        <f t="shared" si="9"/>
        <v>100</v>
      </c>
      <c r="AF40" s="82">
        <f t="shared" si="14"/>
        <v>99.974</v>
      </c>
      <c r="AG40" s="77">
        <f t="shared" si="10"/>
        <v>2</v>
      </c>
      <c r="AH40" s="77" t="str">
        <f t="shared" si="11"/>
        <v>laporan</v>
      </c>
      <c r="AI40" s="81">
        <f t="shared" si="19"/>
        <v>24993500</v>
      </c>
      <c r="AJ40" s="73">
        <f t="shared" si="12"/>
        <v>28.57142857</v>
      </c>
      <c r="AK40" s="73">
        <f t="shared" si="20"/>
        <v>26.30894737</v>
      </c>
      <c r="AL40" s="75" t="s">
        <v>37</v>
      </c>
    </row>
    <row r="41">
      <c r="A41" s="73"/>
      <c r="B41" s="74"/>
      <c r="C41" s="74"/>
      <c r="D41" s="75" t="s">
        <v>114</v>
      </c>
      <c r="E41" s="76" t="s">
        <v>115</v>
      </c>
      <c r="F41" s="76" t="s">
        <v>116</v>
      </c>
      <c r="G41" s="77">
        <v>14.0</v>
      </c>
      <c r="H41" s="77" t="s">
        <v>53</v>
      </c>
      <c r="I41" s="78">
        <v>4.2E8</v>
      </c>
      <c r="J41" s="79">
        <v>0.0</v>
      </c>
      <c r="K41" s="79" t="str">
        <f t="shared" si="1"/>
        <v>dokumen</v>
      </c>
      <c r="L41" s="80">
        <v>0.0</v>
      </c>
      <c r="M41" s="77">
        <v>4.0</v>
      </c>
      <c r="N41" s="77" t="str">
        <f t="shared" si="2"/>
        <v>dokumen</v>
      </c>
      <c r="O41" s="78">
        <v>1.6E8</v>
      </c>
      <c r="P41" s="77">
        <v>1.0</v>
      </c>
      <c r="Q41" s="77" t="str">
        <f t="shared" si="3"/>
        <v>dokumen</v>
      </c>
      <c r="R41" s="78">
        <v>2.9101498E7</v>
      </c>
      <c r="S41" s="77">
        <v>1.0</v>
      </c>
      <c r="T41" s="77" t="str">
        <f t="shared" si="4"/>
        <v>dokumen</v>
      </c>
      <c r="U41" s="78">
        <v>1.587875E7</v>
      </c>
      <c r="V41" s="77">
        <v>2.0</v>
      </c>
      <c r="W41" s="77" t="str">
        <f t="shared" si="5"/>
        <v>dokumen</v>
      </c>
      <c r="X41" s="78">
        <v>4.068155E7</v>
      </c>
      <c r="Y41" s="77">
        <v>0.0</v>
      </c>
      <c r="Z41" s="77" t="str">
        <f t="shared" si="6"/>
        <v>dokumen</v>
      </c>
      <c r="AA41" s="78">
        <v>6.649324E7</v>
      </c>
      <c r="AB41" s="77">
        <f t="shared" si="7"/>
        <v>4</v>
      </c>
      <c r="AC41" s="77" t="str">
        <f t="shared" si="8"/>
        <v>dokumen</v>
      </c>
      <c r="AD41" s="81">
        <f t="shared" si="13"/>
        <v>152155038</v>
      </c>
      <c r="AE41" s="73">
        <f t="shared" si="9"/>
        <v>100</v>
      </c>
      <c r="AF41" s="82">
        <f t="shared" si="14"/>
        <v>95.09689875</v>
      </c>
      <c r="AG41" s="77">
        <f t="shared" si="10"/>
        <v>4</v>
      </c>
      <c r="AH41" s="77" t="str">
        <f t="shared" si="11"/>
        <v>dokumen</v>
      </c>
      <c r="AI41" s="81">
        <f t="shared" si="19"/>
        <v>152155038</v>
      </c>
      <c r="AJ41" s="73">
        <f t="shared" si="12"/>
        <v>28.57142857</v>
      </c>
      <c r="AK41" s="73">
        <f t="shared" si="20"/>
        <v>36.22739</v>
      </c>
      <c r="AL41" s="75" t="s">
        <v>37</v>
      </c>
    </row>
    <row r="42">
      <c r="A42" s="73"/>
      <c r="B42" s="74"/>
      <c r="C42" s="74"/>
      <c r="D42" s="75" t="s">
        <v>117</v>
      </c>
      <c r="E42" s="76" t="s">
        <v>118</v>
      </c>
      <c r="F42" s="76" t="s">
        <v>119</v>
      </c>
      <c r="G42" s="77">
        <v>91.0</v>
      </c>
      <c r="H42" s="77" t="s">
        <v>74</v>
      </c>
      <c r="I42" s="78">
        <v>1.8E8</v>
      </c>
      <c r="J42" s="79">
        <v>0.0</v>
      </c>
      <c r="K42" s="79" t="str">
        <f t="shared" si="1"/>
        <v>laporan</v>
      </c>
      <c r="L42" s="80">
        <v>0.0</v>
      </c>
      <c r="M42" s="77">
        <v>26.0</v>
      </c>
      <c r="N42" s="77" t="str">
        <f t="shared" si="2"/>
        <v>laporan</v>
      </c>
      <c r="O42" s="78">
        <v>5.0E7</v>
      </c>
      <c r="P42" s="77">
        <v>0.0</v>
      </c>
      <c r="Q42" s="77" t="str">
        <f t="shared" si="3"/>
        <v>laporan</v>
      </c>
      <c r="R42" s="78">
        <v>0.0</v>
      </c>
      <c r="S42" s="77">
        <v>13.0</v>
      </c>
      <c r="T42" s="77" t="str">
        <f t="shared" si="4"/>
        <v>laporan</v>
      </c>
      <c r="U42" s="78">
        <v>1.83665E7</v>
      </c>
      <c r="V42" s="77">
        <v>13.0</v>
      </c>
      <c r="W42" s="77" t="str">
        <f t="shared" si="5"/>
        <v>laporan</v>
      </c>
      <c r="X42" s="78">
        <v>1.278575E7</v>
      </c>
      <c r="Y42" s="77">
        <v>0.0</v>
      </c>
      <c r="Z42" s="77" t="str">
        <f t="shared" si="6"/>
        <v>laporan</v>
      </c>
      <c r="AA42" s="78">
        <v>1.87275E7</v>
      </c>
      <c r="AB42" s="77">
        <f t="shared" si="7"/>
        <v>26</v>
      </c>
      <c r="AC42" s="77" t="str">
        <f t="shared" si="8"/>
        <v>laporan</v>
      </c>
      <c r="AD42" s="81">
        <f t="shared" si="13"/>
        <v>49879750</v>
      </c>
      <c r="AE42" s="73">
        <f t="shared" si="9"/>
        <v>100</v>
      </c>
      <c r="AF42" s="82">
        <f t="shared" si="14"/>
        <v>99.7595</v>
      </c>
      <c r="AG42" s="77">
        <f t="shared" si="10"/>
        <v>26</v>
      </c>
      <c r="AH42" s="77" t="str">
        <f t="shared" si="11"/>
        <v>laporan</v>
      </c>
      <c r="AI42" s="81">
        <f t="shared" si="19"/>
        <v>49879750</v>
      </c>
      <c r="AJ42" s="73">
        <f t="shared" si="12"/>
        <v>28.57142857</v>
      </c>
      <c r="AK42" s="73">
        <f t="shared" si="20"/>
        <v>27.71097222</v>
      </c>
      <c r="AL42" s="75" t="s">
        <v>37</v>
      </c>
    </row>
    <row r="43">
      <c r="A43" s="73"/>
      <c r="B43" s="74"/>
      <c r="C43" s="74"/>
      <c r="D43" s="75" t="s">
        <v>120</v>
      </c>
      <c r="E43" s="76" t="s">
        <v>121</v>
      </c>
      <c r="F43" s="76" t="s">
        <v>122</v>
      </c>
      <c r="G43" s="77">
        <v>22.0</v>
      </c>
      <c r="H43" s="77" t="s">
        <v>74</v>
      </c>
      <c r="I43" s="78">
        <v>4.5E8</v>
      </c>
      <c r="J43" s="79">
        <v>0.0</v>
      </c>
      <c r="K43" s="79" t="str">
        <f t="shared" si="1"/>
        <v>laporan</v>
      </c>
      <c r="L43" s="80">
        <v>0.0</v>
      </c>
      <c r="M43" s="77">
        <v>7.0</v>
      </c>
      <c r="N43" s="77" t="str">
        <f t="shared" si="2"/>
        <v>laporan</v>
      </c>
      <c r="O43" s="78">
        <v>1.2E8</v>
      </c>
      <c r="P43" s="77">
        <v>1.0</v>
      </c>
      <c r="Q43" s="77" t="str">
        <f t="shared" si="3"/>
        <v>laporan</v>
      </c>
      <c r="R43" s="78">
        <v>2.316455E7</v>
      </c>
      <c r="S43" s="77">
        <v>2.0</v>
      </c>
      <c r="T43" s="77" t="str">
        <f t="shared" si="4"/>
        <v>laporan</v>
      </c>
      <c r="U43" s="78">
        <v>1.64885E7</v>
      </c>
      <c r="V43" s="77">
        <v>2.0</v>
      </c>
      <c r="W43" s="77" t="str">
        <f t="shared" si="5"/>
        <v>laporan</v>
      </c>
      <c r="X43" s="78">
        <v>2.93337E7</v>
      </c>
      <c r="Y43" s="77">
        <v>2.0</v>
      </c>
      <c r="Z43" s="77" t="str">
        <f t="shared" si="6"/>
        <v>laporan</v>
      </c>
      <c r="AA43" s="78">
        <v>4.6500929E7</v>
      </c>
      <c r="AB43" s="77">
        <f t="shared" si="7"/>
        <v>7</v>
      </c>
      <c r="AC43" s="77" t="str">
        <f t="shared" si="8"/>
        <v>laporan</v>
      </c>
      <c r="AD43" s="81">
        <f t="shared" si="13"/>
        <v>115487679</v>
      </c>
      <c r="AE43" s="73">
        <f t="shared" si="9"/>
        <v>100</v>
      </c>
      <c r="AF43" s="82">
        <f t="shared" si="14"/>
        <v>96.2397325</v>
      </c>
      <c r="AG43" s="77">
        <f t="shared" si="10"/>
        <v>7</v>
      </c>
      <c r="AH43" s="77" t="str">
        <f t="shared" si="11"/>
        <v>laporan</v>
      </c>
      <c r="AI43" s="81">
        <f t="shared" si="19"/>
        <v>115487679</v>
      </c>
      <c r="AJ43" s="73">
        <f t="shared" si="12"/>
        <v>31.81818182</v>
      </c>
      <c r="AK43" s="73">
        <f t="shared" si="20"/>
        <v>25.66392867</v>
      </c>
      <c r="AL43" s="75" t="s">
        <v>37</v>
      </c>
    </row>
    <row r="44">
      <c r="A44" s="73"/>
      <c r="B44" s="74"/>
      <c r="C44" s="74"/>
      <c r="D44" s="75" t="s">
        <v>123</v>
      </c>
      <c r="E44" s="76" t="s">
        <v>124</v>
      </c>
      <c r="F44" s="76" t="s">
        <v>125</v>
      </c>
      <c r="G44" s="77">
        <v>7.0</v>
      </c>
      <c r="H44" s="77" t="s">
        <v>74</v>
      </c>
      <c r="I44" s="78">
        <v>1.25E8</v>
      </c>
      <c r="J44" s="79">
        <v>0.0</v>
      </c>
      <c r="K44" s="79" t="str">
        <f t="shared" si="1"/>
        <v>laporan</v>
      </c>
      <c r="L44" s="80">
        <v>0.0</v>
      </c>
      <c r="M44" s="77">
        <v>2.0</v>
      </c>
      <c r="N44" s="77" t="str">
        <f t="shared" si="2"/>
        <v>laporan</v>
      </c>
      <c r="O44" s="78">
        <v>3.5E7</v>
      </c>
      <c r="P44" s="77">
        <v>0.0</v>
      </c>
      <c r="Q44" s="77" t="str">
        <f t="shared" si="3"/>
        <v>laporan</v>
      </c>
      <c r="R44" s="78">
        <v>5208500.0</v>
      </c>
      <c r="S44" s="77">
        <v>1.0</v>
      </c>
      <c r="T44" s="77" t="str">
        <f t="shared" si="4"/>
        <v>laporan</v>
      </c>
      <c r="U44" s="78">
        <v>0.0</v>
      </c>
      <c r="V44" s="77">
        <v>1.0</v>
      </c>
      <c r="W44" s="77" t="str">
        <f t="shared" si="5"/>
        <v>laporan</v>
      </c>
      <c r="X44" s="78">
        <v>2.15275E7</v>
      </c>
      <c r="Y44" s="77">
        <v>0.0</v>
      </c>
      <c r="Z44" s="77" t="str">
        <f t="shared" si="6"/>
        <v>laporan</v>
      </c>
      <c r="AA44" s="78">
        <v>8115000.0</v>
      </c>
      <c r="AB44" s="77">
        <f t="shared" si="7"/>
        <v>2</v>
      </c>
      <c r="AC44" s="77" t="str">
        <f t="shared" si="8"/>
        <v>laporan</v>
      </c>
      <c r="AD44" s="81">
        <f t="shared" si="13"/>
        <v>34851000</v>
      </c>
      <c r="AE44" s="73">
        <f t="shared" si="9"/>
        <v>100</v>
      </c>
      <c r="AF44" s="82">
        <f t="shared" si="14"/>
        <v>99.57428571</v>
      </c>
      <c r="AG44" s="77">
        <f t="shared" si="10"/>
        <v>2</v>
      </c>
      <c r="AH44" s="77" t="str">
        <f t="shared" si="11"/>
        <v>laporan</v>
      </c>
      <c r="AI44" s="81">
        <f t="shared" si="19"/>
        <v>34851000</v>
      </c>
      <c r="AJ44" s="73">
        <f t="shared" si="12"/>
        <v>28.57142857</v>
      </c>
      <c r="AK44" s="73">
        <f t="shared" si="20"/>
        <v>27.8808</v>
      </c>
      <c r="AL44" s="75" t="s">
        <v>37</v>
      </c>
    </row>
    <row r="45">
      <c r="A45" s="62"/>
      <c r="B45" s="63"/>
      <c r="C45" s="63"/>
      <c r="D45" s="64" t="s">
        <v>126</v>
      </c>
      <c r="E45" s="65" t="s">
        <v>127</v>
      </c>
      <c r="F45" s="65" t="s">
        <v>128</v>
      </c>
      <c r="G45" s="66">
        <f>G46+G47+G50+G51</f>
        <v>72</v>
      </c>
      <c r="H45" s="66" t="s">
        <v>53</v>
      </c>
      <c r="I45" s="67">
        <f>SUM(I46:I53)</f>
        <v>900000000</v>
      </c>
      <c r="J45" s="68">
        <f>J46+J47+J50+J51</f>
        <v>0</v>
      </c>
      <c r="K45" s="68" t="str">
        <f t="shared" si="1"/>
        <v>dokumen</v>
      </c>
      <c r="L45" s="69">
        <f>SUM(L46:L53)</f>
        <v>0</v>
      </c>
      <c r="M45" s="66">
        <f>M46+M47+M50+M51</f>
        <v>23</v>
      </c>
      <c r="N45" s="66" t="str">
        <f t="shared" si="2"/>
        <v>dokumen</v>
      </c>
      <c r="O45" s="71">
        <f>SUM(O46:O53)</f>
        <v>950000000</v>
      </c>
      <c r="P45" s="66">
        <f>P46+P47+P50+P51</f>
        <v>0</v>
      </c>
      <c r="Q45" s="66" t="str">
        <f t="shared" si="3"/>
        <v>dokumen</v>
      </c>
      <c r="R45" s="71">
        <f>SUM(R46:R53)</f>
        <v>13785000</v>
      </c>
      <c r="S45" s="66">
        <f>S46+S47+S50+S51</f>
        <v>10</v>
      </c>
      <c r="T45" s="66" t="str">
        <f t="shared" si="4"/>
        <v>dokumen</v>
      </c>
      <c r="U45" s="71">
        <f>SUM(U46:U53)</f>
        <v>102971361</v>
      </c>
      <c r="V45" s="66">
        <f>V46+V47+V50+V51</f>
        <v>10</v>
      </c>
      <c r="W45" s="66" t="str">
        <f t="shared" si="5"/>
        <v>dokumen</v>
      </c>
      <c r="X45" s="71">
        <f>SUM(X46:X53)</f>
        <v>259304850</v>
      </c>
      <c r="Y45" s="66">
        <f>Y46+Y47+Y50+Y51</f>
        <v>3</v>
      </c>
      <c r="Z45" s="66" t="str">
        <f t="shared" si="6"/>
        <v>dokumen</v>
      </c>
      <c r="AA45" s="71">
        <f>SUM(AA46:AA53)</f>
        <v>539328900</v>
      </c>
      <c r="AB45" s="66">
        <f t="shared" si="7"/>
        <v>23</v>
      </c>
      <c r="AC45" s="66" t="str">
        <f t="shared" si="8"/>
        <v>dokumen</v>
      </c>
      <c r="AD45" s="71">
        <f t="shared" si="13"/>
        <v>915390111</v>
      </c>
      <c r="AE45" s="62">
        <f t="shared" si="9"/>
        <v>100</v>
      </c>
      <c r="AF45" s="72">
        <f t="shared" si="14"/>
        <v>96.35685379</v>
      </c>
      <c r="AG45" s="66">
        <f t="shared" si="10"/>
        <v>23</v>
      </c>
      <c r="AH45" s="66" t="str">
        <f t="shared" si="11"/>
        <v>dokumen</v>
      </c>
      <c r="AI45" s="71">
        <f t="shared" si="19"/>
        <v>915390111</v>
      </c>
      <c r="AJ45" s="62">
        <f t="shared" si="12"/>
        <v>31.94444444</v>
      </c>
      <c r="AK45" s="62">
        <f t="shared" si="20"/>
        <v>101.7100123</v>
      </c>
      <c r="AL45" s="64" t="s">
        <v>37</v>
      </c>
    </row>
    <row r="46">
      <c r="A46" s="73"/>
      <c r="B46" s="74"/>
      <c r="C46" s="74"/>
      <c r="D46" s="75" t="s">
        <v>129</v>
      </c>
      <c r="E46" s="76" t="s">
        <v>130</v>
      </c>
      <c r="F46" s="76" t="s">
        <v>131</v>
      </c>
      <c r="G46" s="77">
        <v>8.0</v>
      </c>
      <c r="H46" s="77" t="s">
        <v>53</v>
      </c>
      <c r="I46" s="78">
        <v>1.5E8</v>
      </c>
      <c r="J46" s="79">
        <v>0.0</v>
      </c>
      <c r="K46" s="79" t="str">
        <f t="shared" si="1"/>
        <v>dokumen</v>
      </c>
      <c r="L46" s="80">
        <v>0.0</v>
      </c>
      <c r="M46" s="77">
        <v>2.0</v>
      </c>
      <c r="N46" s="77" t="str">
        <f t="shared" si="2"/>
        <v>dokumen</v>
      </c>
      <c r="O46" s="78">
        <v>5.0E7</v>
      </c>
      <c r="P46" s="77">
        <v>0.0</v>
      </c>
      <c r="Q46" s="77" t="str">
        <f t="shared" si="3"/>
        <v>dokumen</v>
      </c>
      <c r="R46" s="78">
        <v>4723000.0</v>
      </c>
      <c r="S46" s="77">
        <v>1.0</v>
      </c>
      <c r="T46" s="77" t="str">
        <f t="shared" si="4"/>
        <v>dokumen</v>
      </c>
      <c r="U46" s="78">
        <v>1.48015E7</v>
      </c>
      <c r="V46" s="77">
        <v>1.0</v>
      </c>
      <c r="W46" s="77" t="str">
        <f t="shared" si="5"/>
        <v>dokumen</v>
      </c>
      <c r="X46" s="78">
        <v>1.2163E7</v>
      </c>
      <c r="Y46" s="77">
        <v>0.0</v>
      </c>
      <c r="Z46" s="77" t="str">
        <f t="shared" si="6"/>
        <v>dokumen</v>
      </c>
      <c r="AA46" s="78">
        <v>1.81805E7</v>
      </c>
      <c r="AB46" s="77">
        <f t="shared" si="7"/>
        <v>2</v>
      </c>
      <c r="AC46" s="77" t="str">
        <f t="shared" si="8"/>
        <v>dokumen</v>
      </c>
      <c r="AD46" s="81">
        <f t="shared" si="13"/>
        <v>49868000</v>
      </c>
      <c r="AE46" s="73">
        <f t="shared" si="9"/>
        <v>100</v>
      </c>
      <c r="AF46" s="82">
        <f t="shared" si="14"/>
        <v>99.736</v>
      </c>
      <c r="AG46" s="77">
        <f t="shared" si="10"/>
        <v>2</v>
      </c>
      <c r="AH46" s="77" t="str">
        <f t="shared" si="11"/>
        <v>dokumen</v>
      </c>
      <c r="AI46" s="81">
        <f t="shared" si="19"/>
        <v>49868000</v>
      </c>
      <c r="AJ46" s="73">
        <f t="shared" si="12"/>
        <v>25</v>
      </c>
      <c r="AK46" s="73">
        <f t="shared" si="20"/>
        <v>33.24533333</v>
      </c>
      <c r="AL46" s="75" t="s">
        <v>37</v>
      </c>
    </row>
    <row r="47">
      <c r="A47" s="73"/>
      <c r="B47" s="74"/>
      <c r="C47" s="74"/>
      <c r="D47" s="75" t="s">
        <v>132</v>
      </c>
      <c r="E47" s="76" t="s">
        <v>133</v>
      </c>
      <c r="F47" s="76" t="s">
        <v>134</v>
      </c>
      <c r="G47" s="77">
        <v>42.0</v>
      </c>
      <c r="H47" s="77" t="s">
        <v>74</v>
      </c>
      <c r="I47" s="78">
        <v>9.0E7</v>
      </c>
      <c r="J47" s="79">
        <v>0.0</v>
      </c>
      <c r="K47" s="79" t="str">
        <f t="shared" si="1"/>
        <v>laporan</v>
      </c>
      <c r="L47" s="80">
        <v>0.0</v>
      </c>
      <c r="M47" s="77">
        <v>12.0</v>
      </c>
      <c r="N47" s="77" t="str">
        <f t="shared" si="2"/>
        <v>laporan</v>
      </c>
      <c r="O47" s="78">
        <v>3.0E7</v>
      </c>
      <c r="P47" s="77">
        <v>0.0</v>
      </c>
      <c r="Q47" s="77" t="str">
        <f t="shared" si="3"/>
        <v>laporan</v>
      </c>
      <c r="R47" s="78">
        <v>0.0</v>
      </c>
      <c r="S47" s="77">
        <v>6.0</v>
      </c>
      <c r="T47" s="77" t="str">
        <f t="shared" si="4"/>
        <v>laporan</v>
      </c>
      <c r="U47" s="78">
        <v>1.33055E7</v>
      </c>
      <c r="V47" s="77">
        <v>6.0</v>
      </c>
      <c r="W47" s="77" t="str">
        <f t="shared" si="5"/>
        <v>laporan</v>
      </c>
      <c r="X47" s="78">
        <v>1.10275E7</v>
      </c>
      <c r="Y47" s="77">
        <v>0.0</v>
      </c>
      <c r="Z47" s="77" t="str">
        <f t="shared" si="6"/>
        <v>laporan</v>
      </c>
      <c r="AA47" s="78">
        <v>5178000.0</v>
      </c>
      <c r="AB47" s="77">
        <f t="shared" si="7"/>
        <v>12</v>
      </c>
      <c r="AC47" s="77" t="str">
        <f t="shared" si="8"/>
        <v>laporan</v>
      </c>
      <c r="AD47" s="81">
        <f t="shared" si="13"/>
        <v>29511000</v>
      </c>
      <c r="AE47" s="73">
        <f t="shared" si="9"/>
        <v>100</v>
      </c>
      <c r="AF47" s="82">
        <f t="shared" si="14"/>
        <v>98.37</v>
      </c>
      <c r="AG47" s="77">
        <f t="shared" si="10"/>
        <v>12</v>
      </c>
      <c r="AH47" s="77" t="str">
        <f t="shared" si="11"/>
        <v>laporan</v>
      </c>
      <c r="AI47" s="81">
        <f t="shared" si="19"/>
        <v>29511000</v>
      </c>
      <c r="AJ47" s="73">
        <f t="shared" si="12"/>
        <v>28.57142857</v>
      </c>
      <c r="AK47" s="73">
        <f t="shared" si="20"/>
        <v>32.79</v>
      </c>
      <c r="AL47" s="75" t="s">
        <v>37</v>
      </c>
    </row>
    <row r="48">
      <c r="A48" s="73"/>
      <c r="B48" s="74"/>
      <c r="C48" s="74"/>
      <c r="D48" s="75" t="s">
        <v>135</v>
      </c>
      <c r="E48" s="76" t="s">
        <v>136</v>
      </c>
      <c r="F48" s="76" t="s">
        <v>137</v>
      </c>
      <c r="G48" s="77">
        <v>7.0</v>
      </c>
      <c r="H48" s="77" t="s">
        <v>74</v>
      </c>
      <c r="I48" s="78">
        <v>1.5E8</v>
      </c>
      <c r="J48" s="79">
        <v>0.0</v>
      </c>
      <c r="K48" s="79" t="str">
        <f t="shared" si="1"/>
        <v>laporan</v>
      </c>
      <c r="L48" s="80">
        <v>0.0</v>
      </c>
      <c r="M48" s="77">
        <v>2.0</v>
      </c>
      <c r="N48" s="77" t="str">
        <f t="shared" si="2"/>
        <v>laporan</v>
      </c>
      <c r="O48" s="78">
        <v>5.0E7</v>
      </c>
      <c r="P48" s="77">
        <v>0.0</v>
      </c>
      <c r="Q48" s="77" t="str">
        <f t="shared" si="3"/>
        <v>laporan</v>
      </c>
      <c r="R48" s="78">
        <v>1815000.0</v>
      </c>
      <c r="S48" s="77">
        <v>1.0</v>
      </c>
      <c r="T48" s="77" t="str">
        <f t="shared" si="4"/>
        <v>laporan</v>
      </c>
      <c r="U48" s="78">
        <v>1.552875E7</v>
      </c>
      <c r="V48" s="77">
        <v>1.0</v>
      </c>
      <c r="W48" s="77" t="str">
        <f t="shared" si="5"/>
        <v>laporan</v>
      </c>
      <c r="X48" s="78">
        <v>1.9196E7</v>
      </c>
      <c r="Y48" s="77">
        <v>0.0</v>
      </c>
      <c r="Z48" s="77" t="str">
        <f t="shared" si="6"/>
        <v>laporan</v>
      </c>
      <c r="AA48" s="78">
        <v>1.337525E7</v>
      </c>
      <c r="AB48" s="77">
        <f t="shared" si="7"/>
        <v>2</v>
      </c>
      <c r="AC48" s="77" t="str">
        <f t="shared" si="8"/>
        <v>laporan</v>
      </c>
      <c r="AD48" s="81">
        <f t="shared" si="13"/>
        <v>49915000</v>
      </c>
      <c r="AE48" s="73">
        <f t="shared" si="9"/>
        <v>100</v>
      </c>
      <c r="AF48" s="82">
        <f t="shared" si="14"/>
        <v>99.83</v>
      </c>
      <c r="AG48" s="77">
        <f t="shared" si="10"/>
        <v>2</v>
      </c>
      <c r="AH48" s="77" t="str">
        <f t="shared" si="11"/>
        <v>laporan</v>
      </c>
      <c r="AI48" s="81">
        <f t="shared" si="19"/>
        <v>49915000</v>
      </c>
      <c r="AJ48" s="73">
        <f t="shared" si="12"/>
        <v>28.57142857</v>
      </c>
      <c r="AK48" s="73">
        <f t="shared" si="20"/>
        <v>33.27666667</v>
      </c>
      <c r="AL48" s="75" t="s">
        <v>37</v>
      </c>
    </row>
    <row r="49">
      <c r="A49" s="73"/>
      <c r="B49" s="74"/>
      <c r="C49" s="74"/>
      <c r="D49" s="75" t="s">
        <v>138</v>
      </c>
      <c r="E49" s="76" t="s">
        <v>139</v>
      </c>
      <c r="F49" s="76" t="s">
        <v>140</v>
      </c>
      <c r="G49" s="77">
        <v>7.0</v>
      </c>
      <c r="H49" s="77" t="s">
        <v>74</v>
      </c>
      <c r="I49" s="78">
        <v>6.0E7</v>
      </c>
      <c r="J49" s="79">
        <v>0.0</v>
      </c>
      <c r="K49" s="79" t="str">
        <f t="shared" si="1"/>
        <v>laporan</v>
      </c>
      <c r="L49" s="80">
        <v>0.0</v>
      </c>
      <c r="M49" s="77">
        <v>2.0</v>
      </c>
      <c r="N49" s="77" t="str">
        <f t="shared" si="2"/>
        <v>laporan</v>
      </c>
      <c r="O49" s="78">
        <v>2.0E7</v>
      </c>
      <c r="P49" s="77">
        <v>0.0</v>
      </c>
      <c r="Q49" s="77" t="str">
        <f t="shared" si="3"/>
        <v>laporan</v>
      </c>
      <c r="R49" s="78">
        <v>1466000.0</v>
      </c>
      <c r="S49" s="77">
        <v>1.0</v>
      </c>
      <c r="T49" s="77" t="str">
        <f t="shared" si="4"/>
        <v>laporan</v>
      </c>
      <c r="U49" s="78">
        <v>5745500.0</v>
      </c>
      <c r="V49" s="77">
        <v>1.0</v>
      </c>
      <c r="W49" s="77" t="str">
        <f t="shared" si="5"/>
        <v>laporan</v>
      </c>
      <c r="X49" s="78">
        <v>4462750.0</v>
      </c>
      <c r="Y49" s="77">
        <v>0.0</v>
      </c>
      <c r="Z49" s="77" t="str">
        <f t="shared" si="6"/>
        <v>laporan</v>
      </c>
      <c r="AA49" s="78">
        <v>8325750.0</v>
      </c>
      <c r="AB49" s="77">
        <f t="shared" si="7"/>
        <v>2</v>
      </c>
      <c r="AC49" s="77" t="str">
        <f t="shared" si="8"/>
        <v>laporan</v>
      </c>
      <c r="AD49" s="81">
        <f t="shared" si="13"/>
        <v>20000000</v>
      </c>
      <c r="AE49" s="73">
        <f t="shared" si="9"/>
        <v>100</v>
      </c>
      <c r="AF49" s="82">
        <f t="shared" si="14"/>
        <v>100</v>
      </c>
      <c r="AG49" s="77">
        <f t="shared" si="10"/>
        <v>2</v>
      </c>
      <c r="AH49" s="77" t="str">
        <f t="shared" si="11"/>
        <v>laporan</v>
      </c>
      <c r="AI49" s="81">
        <f t="shared" si="19"/>
        <v>20000000</v>
      </c>
      <c r="AJ49" s="73">
        <f t="shared" si="12"/>
        <v>28.57142857</v>
      </c>
      <c r="AK49" s="73">
        <f t="shared" si="20"/>
        <v>33.33333333</v>
      </c>
      <c r="AL49" s="75" t="s">
        <v>37</v>
      </c>
    </row>
    <row r="50">
      <c r="A50" s="73"/>
      <c r="B50" s="74"/>
      <c r="C50" s="74"/>
      <c r="D50" s="75" t="s">
        <v>141</v>
      </c>
      <c r="E50" s="76" t="s">
        <v>142</v>
      </c>
      <c r="F50" s="76" t="s">
        <v>143</v>
      </c>
      <c r="G50" s="77">
        <v>8.0</v>
      </c>
      <c r="H50" s="77" t="s">
        <v>53</v>
      </c>
      <c r="I50" s="78">
        <v>1.5E8</v>
      </c>
      <c r="J50" s="79">
        <v>0.0</v>
      </c>
      <c r="K50" s="79" t="str">
        <f t="shared" si="1"/>
        <v>dokumen</v>
      </c>
      <c r="L50" s="80">
        <v>0.0</v>
      </c>
      <c r="M50" s="77">
        <v>5.0</v>
      </c>
      <c r="N50" s="77" t="str">
        <f t="shared" si="2"/>
        <v>dokumen</v>
      </c>
      <c r="O50" s="78">
        <v>7.0E8</v>
      </c>
      <c r="P50" s="77">
        <v>0.0</v>
      </c>
      <c r="Q50" s="77" t="str">
        <f t="shared" si="3"/>
        <v>dokumen</v>
      </c>
      <c r="R50" s="78">
        <v>0.0</v>
      </c>
      <c r="S50" s="77">
        <v>1.0</v>
      </c>
      <c r="T50" s="77" t="str">
        <f t="shared" si="4"/>
        <v>dokumen</v>
      </c>
      <c r="U50" s="78">
        <v>2.4848111E7</v>
      </c>
      <c r="V50" s="77">
        <v>1.0</v>
      </c>
      <c r="W50" s="77" t="str">
        <f t="shared" si="5"/>
        <v>dokumen</v>
      </c>
      <c r="X50" s="78">
        <v>1.9099885E8</v>
      </c>
      <c r="Y50" s="77">
        <v>3.0</v>
      </c>
      <c r="Z50" s="77" t="str">
        <f t="shared" si="6"/>
        <v>dokumen</v>
      </c>
      <c r="AA50" s="78">
        <v>4.5071415E8</v>
      </c>
      <c r="AB50" s="77">
        <f t="shared" si="7"/>
        <v>5</v>
      </c>
      <c r="AC50" s="77" t="str">
        <f t="shared" si="8"/>
        <v>dokumen</v>
      </c>
      <c r="AD50" s="81">
        <f t="shared" si="13"/>
        <v>666561111</v>
      </c>
      <c r="AE50" s="73">
        <f t="shared" si="9"/>
        <v>100</v>
      </c>
      <c r="AF50" s="82">
        <f t="shared" si="14"/>
        <v>95.22301586</v>
      </c>
      <c r="AG50" s="77">
        <f t="shared" si="10"/>
        <v>5</v>
      </c>
      <c r="AH50" s="77" t="str">
        <f t="shared" si="11"/>
        <v>dokumen</v>
      </c>
      <c r="AI50" s="81">
        <f t="shared" si="19"/>
        <v>666561111</v>
      </c>
      <c r="AJ50" s="73">
        <f t="shared" si="12"/>
        <v>62.5</v>
      </c>
      <c r="AK50" s="73">
        <f t="shared" si="20"/>
        <v>444.374074</v>
      </c>
      <c r="AL50" s="75" t="s">
        <v>37</v>
      </c>
    </row>
    <row r="51">
      <c r="A51" s="73"/>
      <c r="B51" s="74"/>
      <c r="C51" s="74"/>
      <c r="D51" s="75" t="s">
        <v>144</v>
      </c>
      <c r="E51" s="76" t="s">
        <v>145</v>
      </c>
      <c r="F51" s="76" t="s">
        <v>146</v>
      </c>
      <c r="G51" s="77">
        <v>14.0</v>
      </c>
      <c r="H51" s="77" t="s">
        <v>74</v>
      </c>
      <c r="I51" s="78">
        <v>9.0E7</v>
      </c>
      <c r="J51" s="79">
        <v>0.0</v>
      </c>
      <c r="K51" s="79" t="str">
        <f t="shared" si="1"/>
        <v>laporan</v>
      </c>
      <c r="L51" s="80">
        <v>0.0</v>
      </c>
      <c r="M51" s="77">
        <v>4.0</v>
      </c>
      <c r="N51" s="77" t="str">
        <f t="shared" si="2"/>
        <v>laporan</v>
      </c>
      <c r="O51" s="78">
        <v>3.0E7</v>
      </c>
      <c r="P51" s="77">
        <v>0.0</v>
      </c>
      <c r="Q51" s="77" t="str">
        <f t="shared" si="3"/>
        <v>laporan</v>
      </c>
      <c r="R51" s="78">
        <v>1466000.0</v>
      </c>
      <c r="S51" s="77">
        <v>2.0</v>
      </c>
      <c r="T51" s="77" t="str">
        <f t="shared" si="4"/>
        <v>laporan</v>
      </c>
      <c r="U51" s="78">
        <v>1.3562E7</v>
      </c>
      <c r="V51" s="77">
        <v>2.0</v>
      </c>
      <c r="W51" s="77" t="str">
        <f t="shared" si="5"/>
        <v>laporan</v>
      </c>
      <c r="X51" s="78">
        <v>5389500.0</v>
      </c>
      <c r="Y51" s="77">
        <v>0.0</v>
      </c>
      <c r="Z51" s="77" t="str">
        <f t="shared" si="6"/>
        <v>laporan</v>
      </c>
      <c r="AA51" s="78">
        <v>9540500.0</v>
      </c>
      <c r="AB51" s="77">
        <f t="shared" si="7"/>
        <v>4</v>
      </c>
      <c r="AC51" s="77" t="str">
        <f t="shared" si="8"/>
        <v>laporan</v>
      </c>
      <c r="AD51" s="81">
        <f t="shared" si="13"/>
        <v>29958000</v>
      </c>
      <c r="AE51" s="73">
        <f t="shared" si="9"/>
        <v>100</v>
      </c>
      <c r="AF51" s="82">
        <f t="shared" si="14"/>
        <v>99.86</v>
      </c>
      <c r="AG51" s="77">
        <f t="shared" si="10"/>
        <v>4</v>
      </c>
      <c r="AH51" s="77" t="str">
        <f t="shared" si="11"/>
        <v>laporan</v>
      </c>
      <c r="AI51" s="81">
        <f t="shared" si="19"/>
        <v>29958000</v>
      </c>
      <c r="AJ51" s="73">
        <f t="shared" si="12"/>
        <v>28.57142857</v>
      </c>
      <c r="AK51" s="73">
        <f t="shared" si="20"/>
        <v>33.28666667</v>
      </c>
      <c r="AL51" s="75" t="s">
        <v>37</v>
      </c>
    </row>
    <row r="52">
      <c r="A52" s="73"/>
      <c r="B52" s="74"/>
      <c r="C52" s="74"/>
      <c r="D52" s="75" t="s">
        <v>147</v>
      </c>
      <c r="E52" s="76" t="s">
        <v>148</v>
      </c>
      <c r="F52" s="76" t="s">
        <v>149</v>
      </c>
      <c r="G52" s="77">
        <v>7.0</v>
      </c>
      <c r="H52" s="77" t="s">
        <v>74</v>
      </c>
      <c r="I52" s="78">
        <v>1.5E8</v>
      </c>
      <c r="J52" s="79">
        <v>0.0</v>
      </c>
      <c r="K52" s="79" t="str">
        <f t="shared" si="1"/>
        <v>laporan</v>
      </c>
      <c r="L52" s="80">
        <v>0.0</v>
      </c>
      <c r="M52" s="77">
        <v>2.0</v>
      </c>
      <c r="N52" s="77" t="str">
        <f t="shared" si="2"/>
        <v>laporan</v>
      </c>
      <c r="O52" s="78">
        <v>5.0E7</v>
      </c>
      <c r="P52" s="77">
        <v>0.0</v>
      </c>
      <c r="Q52" s="77" t="str">
        <f t="shared" si="3"/>
        <v>laporan</v>
      </c>
      <c r="R52" s="78">
        <v>2849000.0</v>
      </c>
      <c r="S52" s="77">
        <v>1.0</v>
      </c>
      <c r="T52" s="77" t="str">
        <f t="shared" si="4"/>
        <v>laporan</v>
      </c>
      <c r="U52" s="78">
        <v>7398000.0</v>
      </c>
      <c r="V52" s="77">
        <v>1.0</v>
      </c>
      <c r="W52" s="77" t="str">
        <f t="shared" si="5"/>
        <v>laporan</v>
      </c>
      <c r="X52" s="78">
        <v>1.229425E7</v>
      </c>
      <c r="Y52" s="77">
        <v>0.0</v>
      </c>
      <c r="Z52" s="77" t="str">
        <f t="shared" si="6"/>
        <v>laporan</v>
      </c>
      <c r="AA52" s="78">
        <v>2.716675E7</v>
      </c>
      <c r="AB52" s="77">
        <f t="shared" si="7"/>
        <v>2</v>
      </c>
      <c r="AC52" s="77" t="str">
        <f t="shared" si="8"/>
        <v>laporan</v>
      </c>
      <c r="AD52" s="81">
        <f t="shared" si="13"/>
        <v>49708000</v>
      </c>
      <c r="AE52" s="73">
        <f t="shared" si="9"/>
        <v>100</v>
      </c>
      <c r="AF52" s="82">
        <f t="shared" si="14"/>
        <v>99.416</v>
      </c>
      <c r="AG52" s="77">
        <f t="shared" si="10"/>
        <v>2</v>
      </c>
      <c r="AH52" s="77" t="str">
        <f t="shared" si="11"/>
        <v>laporan</v>
      </c>
      <c r="AI52" s="81">
        <f t="shared" si="19"/>
        <v>49708000</v>
      </c>
      <c r="AJ52" s="73">
        <f t="shared" si="12"/>
        <v>28.57142857</v>
      </c>
      <c r="AK52" s="73">
        <f t="shared" si="20"/>
        <v>33.13866667</v>
      </c>
      <c r="AL52" s="75" t="s">
        <v>37</v>
      </c>
    </row>
    <row r="53">
      <c r="A53" s="73"/>
      <c r="B53" s="74"/>
      <c r="C53" s="74"/>
      <c r="D53" s="75" t="s">
        <v>150</v>
      </c>
      <c r="E53" s="76" t="s">
        <v>151</v>
      </c>
      <c r="F53" s="76" t="s">
        <v>152</v>
      </c>
      <c r="G53" s="77">
        <v>7.0</v>
      </c>
      <c r="H53" s="77" t="s">
        <v>74</v>
      </c>
      <c r="I53" s="78">
        <v>6.0E7</v>
      </c>
      <c r="J53" s="79">
        <v>0.0</v>
      </c>
      <c r="K53" s="79" t="str">
        <f t="shared" si="1"/>
        <v>laporan</v>
      </c>
      <c r="L53" s="80">
        <v>0.0</v>
      </c>
      <c r="M53" s="77">
        <v>2.0</v>
      </c>
      <c r="N53" s="77" t="str">
        <f t="shared" si="2"/>
        <v>laporan</v>
      </c>
      <c r="O53" s="78">
        <v>2.0E7</v>
      </c>
      <c r="P53" s="77">
        <v>0.0</v>
      </c>
      <c r="Q53" s="77" t="str">
        <f t="shared" si="3"/>
        <v>laporan</v>
      </c>
      <c r="R53" s="78">
        <v>1466000.0</v>
      </c>
      <c r="S53" s="77">
        <v>1.0</v>
      </c>
      <c r="T53" s="77" t="str">
        <f t="shared" si="4"/>
        <v>laporan</v>
      </c>
      <c r="U53" s="78">
        <v>7782000.0</v>
      </c>
      <c r="V53" s="77">
        <v>1.0</v>
      </c>
      <c r="W53" s="77" t="str">
        <f t="shared" si="5"/>
        <v>laporan</v>
      </c>
      <c r="X53" s="78">
        <v>3773000.0</v>
      </c>
      <c r="Y53" s="77">
        <v>0.0</v>
      </c>
      <c r="Z53" s="77" t="str">
        <f t="shared" si="6"/>
        <v>laporan</v>
      </c>
      <c r="AA53" s="78">
        <v>6848000.0</v>
      </c>
      <c r="AB53" s="77">
        <f t="shared" si="7"/>
        <v>2</v>
      </c>
      <c r="AC53" s="77" t="str">
        <f t="shared" si="8"/>
        <v>laporan</v>
      </c>
      <c r="AD53" s="81">
        <f t="shared" si="13"/>
        <v>19869000</v>
      </c>
      <c r="AE53" s="73">
        <f t="shared" si="9"/>
        <v>100</v>
      </c>
      <c r="AF53" s="82">
        <f t="shared" si="14"/>
        <v>99.345</v>
      </c>
      <c r="AG53" s="77">
        <f t="shared" si="10"/>
        <v>2</v>
      </c>
      <c r="AH53" s="77" t="str">
        <f t="shared" si="11"/>
        <v>laporan</v>
      </c>
      <c r="AI53" s="81">
        <f t="shared" si="19"/>
        <v>19869000</v>
      </c>
      <c r="AJ53" s="73">
        <f t="shared" si="12"/>
        <v>28.57142857</v>
      </c>
      <c r="AK53" s="73">
        <f t="shared" si="20"/>
        <v>33.115</v>
      </c>
      <c r="AL53" s="75" t="s">
        <v>37</v>
      </c>
    </row>
    <row r="54">
      <c r="A54" s="62"/>
      <c r="B54" s="63"/>
      <c r="C54" s="63"/>
      <c r="D54" s="64" t="s">
        <v>153</v>
      </c>
      <c r="E54" s="65" t="s">
        <v>154</v>
      </c>
      <c r="F54" s="65" t="s">
        <v>155</v>
      </c>
      <c r="G54" s="66">
        <f>G55+G56+G59+G60</f>
        <v>70</v>
      </c>
      <c r="H54" s="66" t="s">
        <v>53</v>
      </c>
      <c r="I54" s="67">
        <f>SUM(I55:I62)</f>
        <v>3615000000</v>
      </c>
      <c r="J54" s="68">
        <f>J55+J56+J59+J60</f>
        <v>0</v>
      </c>
      <c r="K54" s="68" t="str">
        <f t="shared" si="1"/>
        <v>dokumen</v>
      </c>
      <c r="L54" s="69">
        <f>SUM(L55:L62)</f>
        <v>0</v>
      </c>
      <c r="M54" s="66">
        <f>M55+M56+M59+M60</f>
        <v>21</v>
      </c>
      <c r="N54" s="66" t="str">
        <f t="shared" si="2"/>
        <v>dokumen</v>
      </c>
      <c r="O54" s="71">
        <f>SUM(O55:O62)</f>
        <v>1235000000</v>
      </c>
      <c r="P54" s="66">
        <f>P55+P56+P59+P60</f>
        <v>0</v>
      </c>
      <c r="Q54" s="66" t="str">
        <f t="shared" si="3"/>
        <v>dokumen</v>
      </c>
      <c r="R54" s="71">
        <f>SUM(R55:R62)</f>
        <v>53837450</v>
      </c>
      <c r="S54" s="66">
        <f>S55+S56+S59+S60</f>
        <v>8</v>
      </c>
      <c r="T54" s="66" t="str">
        <f t="shared" si="4"/>
        <v>dokumen</v>
      </c>
      <c r="U54" s="71">
        <f>SUM(U55:U62)</f>
        <v>72201750</v>
      </c>
      <c r="V54" s="66">
        <f>V55+V56+V59+V60</f>
        <v>9</v>
      </c>
      <c r="W54" s="66" t="str">
        <f t="shared" si="5"/>
        <v>dokumen</v>
      </c>
      <c r="X54" s="71">
        <f>SUM(X55:X62)</f>
        <v>246816622</v>
      </c>
      <c r="Y54" s="66">
        <f>Y55+Y56+Y59+Y60</f>
        <v>4</v>
      </c>
      <c r="Z54" s="66" t="str">
        <f t="shared" si="6"/>
        <v>dokumen</v>
      </c>
      <c r="AA54" s="71">
        <f>SUM(AA55:AA62)</f>
        <v>852763280</v>
      </c>
      <c r="AB54" s="66">
        <f t="shared" si="7"/>
        <v>21</v>
      </c>
      <c r="AC54" s="66" t="str">
        <f t="shared" si="8"/>
        <v>dokumen</v>
      </c>
      <c r="AD54" s="71">
        <f t="shared" si="13"/>
        <v>1225619102</v>
      </c>
      <c r="AE54" s="62">
        <f t="shared" si="9"/>
        <v>100</v>
      </c>
      <c r="AF54" s="72">
        <f t="shared" si="14"/>
        <v>99.24041312</v>
      </c>
      <c r="AG54" s="66">
        <f t="shared" si="10"/>
        <v>21</v>
      </c>
      <c r="AH54" s="66" t="str">
        <f t="shared" si="11"/>
        <v>dokumen</v>
      </c>
      <c r="AI54" s="71">
        <f t="shared" si="19"/>
        <v>1225619102</v>
      </c>
      <c r="AJ54" s="62">
        <f t="shared" si="12"/>
        <v>30</v>
      </c>
      <c r="AK54" s="62">
        <f t="shared" si="20"/>
        <v>33.9037096</v>
      </c>
      <c r="AL54" s="64" t="s">
        <v>37</v>
      </c>
    </row>
    <row r="55">
      <c r="A55" s="73"/>
      <c r="B55" s="74"/>
      <c r="C55" s="74"/>
      <c r="D55" s="75" t="s">
        <v>156</v>
      </c>
      <c r="E55" s="76" t="s">
        <v>157</v>
      </c>
      <c r="F55" s="76" t="s">
        <v>158</v>
      </c>
      <c r="G55" s="77">
        <v>14.0</v>
      </c>
      <c r="H55" s="77" t="s">
        <v>53</v>
      </c>
      <c r="I55" s="78">
        <v>1.2E9</v>
      </c>
      <c r="J55" s="79">
        <v>0.0</v>
      </c>
      <c r="K55" s="79" t="str">
        <f t="shared" si="1"/>
        <v>dokumen</v>
      </c>
      <c r="L55" s="80">
        <v>0.0</v>
      </c>
      <c r="M55" s="77">
        <v>3.0</v>
      </c>
      <c r="N55" s="77" t="str">
        <f t="shared" si="2"/>
        <v>dokumen</v>
      </c>
      <c r="O55" s="78">
        <v>2.5E8</v>
      </c>
      <c r="P55" s="77">
        <v>0.0</v>
      </c>
      <c r="Q55" s="77" t="str">
        <f t="shared" si="3"/>
        <v>dokumen</v>
      </c>
      <c r="R55" s="78">
        <v>7074000.0</v>
      </c>
      <c r="S55" s="77">
        <v>1.0</v>
      </c>
      <c r="T55" s="77" t="str">
        <f t="shared" si="4"/>
        <v>dokumen</v>
      </c>
      <c r="U55" s="78">
        <v>8930000.0</v>
      </c>
      <c r="V55" s="77">
        <v>1.0</v>
      </c>
      <c r="W55" s="77" t="str">
        <f t="shared" si="5"/>
        <v>dokumen</v>
      </c>
      <c r="X55" s="78">
        <v>1.8759E7</v>
      </c>
      <c r="Y55" s="77">
        <v>1.0</v>
      </c>
      <c r="Z55" s="77" t="str">
        <f t="shared" si="6"/>
        <v>dokumen</v>
      </c>
      <c r="AA55" s="78">
        <v>2.151665E8</v>
      </c>
      <c r="AB55" s="77">
        <f t="shared" si="7"/>
        <v>3</v>
      </c>
      <c r="AC55" s="77" t="str">
        <f t="shared" si="8"/>
        <v>dokumen</v>
      </c>
      <c r="AD55" s="81">
        <f t="shared" si="13"/>
        <v>249929500</v>
      </c>
      <c r="AE55" s="73">
        <f t="shared" si="9"/>
        <v>100</v>
      </c>
      <c r="AF55" s="82">
        <f t="shared" si="14"/>
        <v>99.9718</v>
      </c>
      <c r="AG55" s="77">
        <f t="shared" si="10"/>
        <v>3</v>
      </c>
      <c r="AH55" s="77" t="str">
        <f t="shared" si="11"/>
        <v>dokumen</v>
      </c>
      <c r="AI55" s="81">
        <f t="shared" si="19"/>
        <v>249929500</v>
      </c>
      <c r="AJ55" s="73">
        <f t="shared" si="12"/>
        <v>21.42857143</v>
      </c>
      <c r="AK55" s="73">
        <f t="shared" si="20"/>
        <v>20.82745833</v>
      </c>
      <c r="AL55" s="75" t="s">
        <v>37</v>
      </c>
    </row>
    <row r="56">
      <c r="A56" s="73"/>
      <c r="B56" s="74"/>
      <c r="C56" s="74"/>
      <c r="D56" s="75" t="s">
        <v>159</v>
      </c>
      <c r="E56" s="76" t="s">
        <v>160</v>
      </c>
      <c r="F56" s="76" t="s">
        <v>161</v>
      </c>
      <c r="G56" s="77">
        <v>21.0</v>
      </c>
      <c r="H56" s="77" t="s">
        <v>74</v>
      </c>
      <c r="I56" s="78">
        <v>9.0E7</v>
      </c>
      <c r="J56" s="79">
        <v>0.0</v>
      </c>
      <c r="K56" s="79" t="str">
        <f t="shared" si="1"/>
        <v>laporan</v>
      </c>
      <c r="L56" s="80">
        <v>0.0</v>
      </c>
      <c r="M56" s="77">
        <v>6.0</v>
      </c>
      <c r="N56" s="77" t="str">
        <f t="shared" si="2"/>
        <v>laporan</v>
      </c>
      <c r="O56" s="78">
        <v>3.0E7</v>
      </c>
      <c r="P56" s="77">
        <v>0.0</v>
      </c>
      <c r="Q56" s="77" t="str">
        <f t="shared" si="3"/>
        <v>laporan</v>
      </c>
      <c r="R56" s="78">
        <v>4504050.0</v>
      </c>
      <c r="S56" s="77">
        <v>3.0</v>
      </c>
      <c r="T56" s="77" t="str">
        <f t="shared" si="4"/>
        <v>laporan</v>
      </c>
      <c r="U56" s="78">
        <v>3466000.0</v>
      </c>
      <c r="V56" s="77">
        <v>3.0</v>
      </c>
      <c r="W56" s="77" t="str">
        <f t="shared" si="5"/>
        <v>laporan</v>
      </c>
      <c r="X56" s="78">
        <v>1.43627E7</v>
      </c>
      <c r="Y56" s="77">
        <v>0.0</v>
      </c>
      <c r="Z56" s="77" t="str">
        <f t="shared" si="6"/>
        <v>laporan</v>
      </c>
      <c r="AA56" s="78">
        <v>7667250.0</v>
      </c>
      <c r="AB56" s="77">
        <f t="shared" si="7"/>
        <v>6</v>
      </c>
      <c r="AC56" s="77" t="str">
        <f t="shared" si="8"/>
        <v>laporan</v>
      </c>
      <c r="AD56" s="81">
        <f t="shared" si="13"/>
        <v>30000000</v>
      </c>
      <c r="AE56" s="73">
        <f t="shared" si="9"/>
        <v>100</v>
      </c>
      <c r="AF56" s="82">
        <f t="shared" si="14"/>
        <v>100</v>
      </c>
      <c r="AG56" s="77">
        <f t="shared" si="10"/>
        <v>6</v>
      </c>
      <c r="AH56" s="77" t="str">
        <f t="shared" si="11"/>
        <v>laporan</v>
      </c>
      <c r="AI56" s="81">
        <f t="shared" si="19"/>
        <v>30000000</v>
      </c>
      <c r="AJ56" s="73">
        <f t="shared" si="12"/>
        <v>28.57142857</v>
      </c>
      <c r="AK56" s="73">
        <f t="shared" si="20"/>
        <v>33.33333333</v>
      </c>
      <c r="AL56" s="75" t="s">
        <v>37</v>
      </c>
    </row>
    <row r="57">
      <c r="A57" s="73"/>
      <c r="B57" s="74"/>
      <c r="C57" s="74"/>
      <c r="D57" s="75" t="s">
        <v>162</v>
      </c>
      <c r="E57" s="76" t="s">
        <v>163</v>
      </c>
      <c r="F57" s="76" t="s">
        <v>164</v>
      </c>
      <c r="G57" s="77">
        <v>10.0</v>
      </c>
      <c r="H57" s="77" t="s">
        <v>74</v>
      </c>
      <c r="I57" s="78">
        <v>1.5E8</v>
      </c>
      <c r="J57" s="79">
        <v>0.0</v>
      </c>
      <c r="K57" s="79" t="str">
        <f t="shared" si="1"/>
        <v>laporan</v>
      </c>
      <c r="L57" s="80">
        <v>0.0</v>
      </c>
      <c r="M57" s="77">
        <v>3.0</v>
      </c>
      <c r="N57" s="77" t="str">
        <f t="shared" si="2"/>
        <v>laporan</v>
      </c>
      <c r="O57" s="78">
        <v>5.0E7</v>
      </c>
      <c r="P57" s="77">
        <v>1.0</v>
      </c>
      <c r="Q57" s="77" t="str">
        <f t="shared" si="3"/>
        <v>laporan</v>
      </c>
      <c r="R57" s="78">
        <v>3925850.0</v>
      </c>
      <c r="S57" s="77">
        <v>1.0</v>
      </c>
      <c r="T57" s="77" t="str">
        <f t="shared" si="4"/>
        <v>laporan</v>
      </c>
      <c r="U57" s="78">
        <v>8385000.0</v>
      </c>
      <c r="V57" s="77">
        <v>1.0</v>
      </c>
      <c r="W57" s="77" t="str">
        <f t="shared" si="5"/>
        <v>laporan</v>
      </c>
      <c r="X57" s="78">
        <v>2.0017872E7</v>
      </c>
      <c r="Y57" s="77">
        <v>0.0</v>
      </c>
      <c r="Z57" s="77" t="str">
        <f t="shared" si="6"/>
        <v>laporan</v>
      </c>
      <c r="AA57" s="78">
        <v>1.764225E7</v>
      </c>
      <c r="AB57" s="77">
        <f t="shared" si="7"/>
        <v>3</v>
      </c>
      <c r="AC57" s="77" t="str">
        <f t="shared" si="8"/>
        <v>laporan</v>
      </c>
      <c r="AD57" s="81">
        <f t="shared" si="13"/>
        <v>49970972</v>
      </c>
      <c r="AE57" s="73">
        <f t="shared" si="9"/>
        <v>100</v>
      </c>
      <c r="AF57" s="82">
        <f t="shared" si="14"/>
        <v>99.941944</v>
      </c>
      <c r="AG57" s="77">
        <f t="shared" si="10"/>
        <v>3</v>
      </c>
      <c r="AH57" s="77" t="str">
        <f t="shared" si="11"/>
        <v>laporan</v>
      </c>
      <c r="AI57" s="81">
        <f t="shared" si="19"/>
        <v>49970972</v>
      </c>
      <c r="AJ57" s="73">
        <f t="shared" si="12"/>
        <v>30</v>
      </c>
      <c r="AK57" s="73">
        <f t="shared" si="20"/>
        <v>33.31398133</v>
      </c>
      <c r="AL57" s="75" t="s">
        <v>37</v>
      </c>
    </row>
    <row r="58">
      <c r="A58" s="73"/>
      <c r="B58" s="74"/>
      <c r="C58" s="74"/>
      <c r="D58" s="75" t="s">
        <v>165</v>
      </c>
      <c r="E58" s="76" t="s">
        <v>166</v>
      </c>
      <c r="F58" s="76" t="s">
        <v>167</v>
      </c>
      <c r="G58" s="77">
        <v>7.0</v>
      </c>
      <c r="H58" s="77" t="s">
        <v>74</v>
      </c>
      <c r="I58" s="78">
        <v>6.0E7</v>
      </c>
      <c r="J58" s="79">
        <v>0.0</v>
      </c>
      <c r="K58" s="79" t="str">
        <f t="shared" si="1"/>
        <v>laporan</v>
      </c>
      <c r="L58" s="80">
        <v>0.0</v>
      </c>
      <c r="M58" s="77">
        <v>2.0</v>
      </c>
      <c r="N58" s="77" t="str">
        <f t="shared" si="2"/>
        <v>laporan</v>
      </c>
      <c r="O58" s="78">
        <v>2.0E7</v>
      </c>
      <c r="P58" s="77">
        <v>0.0</v>
      </c>
      <c r="Q58" s="77" t="str">
        <f t="shared" si="3"/>
        <v>laporan</v>
      </c>
      <c r="R58" s="78">
        <v>5530600.0</v>
      </c>
      <c r="S58" s="77">
        <v>1.0</v>
      </c>
      <c r="T58" s="77" t="str">
        <f t="shared" si="4"/>
        <v>laporan</v>
      </c>
      <c r="U58" s="78">
        <v>2430750.0</v>
      </c>
      <c r="V58" s="77">
        <v>1.0</v>
      </c>
      <c r="W58" s="77" t="str">
        <f t="shared" si="5"/>
        <v>laporan</v>
      </c>
      <c r="X58" s="78">
        <v>4173650.0</v>
      </c>
      <c r="Y58" s="77">
        <v>0.0</v>
      </c>
      <c r="Z58" s="77" t="str">
        <f t="shared" si="6"/>
        <v>laporan</v>
      </c>
      <c r="AA58" s="78">
        <v>7410500.0</v>
      </c>
      <c r="AB58" s="77">
        <f t="shared" si="7"/>
        <v>2</v>
      </c>
      <c r="AC58" s="77" t="str">
        <f t="shared" si="8"/>
        <v>laporan</v>
      </c>
      <c r="AD58" s="81">
        <f t="shared" si="13"/>
        <v>19545500</v>
      </c>
      <c r="AE58" s="73">
        <f t="shared" si="9"/>
        <v>100</v>
      </c>
      <c r="AF58" s="82">
        <f t="shared" si="14"/>
        <v>97.7275</v>
      </c>
      <c r="AG58" s="77">
        <f t="shared" si="10"/>
        <v>2</v>
      </c>
      <c r="AH58" s="77" t="str">
        <f t="shared" si="11"/>
        <v>laporan</v>
      </c>
      <c r="AI58" s="81">
        <f t="shared" si="19"/>
        <v>19545500</v>
      </c>
      <c r="AJ58" s="73">
        <f t="shared" si="12"/>
        <v>28.57142857</v>
      </c>
      <c r="AK58" s="73">
        <f t="shared" si="20"/>
        <v>32.57583333</v>
      </c>
      <c r="AL58" s="75" t="s">
        <v>37</v>
      </c>
    </row>
    <row r="59">
      <c r="A59" s="73"/>
      <c r="B59" s="74"/>
      <c r="C59" s="74"/>
      <c r="D59" s="75" t="s">
        <v>168</v>
      </c>
      <c r="E59" s="76" t="s">
        <v>169</v>
      </c>
      <c r="F59" s="76" t="s">
        <v>170</v>
      </c>
      <c r="G59" s="77">
        <v>14.0</v>
      </c>
      <c r="H59" s="77" t="s">
        <v>53</v>
      </c>
      <c r="I59" s="78">
        <v>1.8E9</v>
      </c>
      <c r="J59" s="79">
        <v>0.0</v>
      </c>
      <c r="K59" s="79" t="str">
        <f t="shared" si="1"/>
        <v>dokumen</v>
      </c>
      <c r="L59" s="80">
        <v>0.0</v>
      </c>
      <c r="M59" s="77">
        <v>6.0</v>
      </c>
      <c r="N59" s="77" t="str">
        <f t="shared" si="2"/>
        <v>dokumen</v>
      </c>
      <c r="O59" s="78">
        <v>7.85E8</v>
      </c>
      <c r="P59" s="77">
        <v>0.0</v>
      </c>
      <c r="Q59" s="77" t="str">
        <f t="shared" si="3"/>
        <v>dokumen</v>
      </c>
      <c r="R59" s="78">
        <v>1.74053E7</v>
      </c>
      <c r="S59" s="77">
        <v>1.0</v>
      </c>
      <c r="T59" s="77" t="str">
        <f t="shared" si="4"/>
        <v>dokumen</v>
      </c>
      <c r="U59" s="78">
        <v>3.44735E7</v>
      </c>
      <c r="V59" s="77">
        <v>2.0</v>
      </c>
      <c r="W59" s="77" t="str">
        <f t="shared" si="5"/>
        <v>dokumen</v>
      </c>
      <c r="X59" s="78">
        <v>1.5071855E8</v>
      </c>
      <c r="Y59" s="77">
        <v>3.0</v>
      </c>
      <c r="Z59" s="77" t="str">
        <f t="shared" si="6"/>
        <v>dokumen</v>
      </c>
      <c r="AA59" s="78">
        <v>5.7434528E8</v>
      </c>
      <c r="AB59" s="77">
        <f t="shared" si="7"/>
        <v>6</v>
      </c>
      <c r="AC59" s="77" t="str">
        <f t="shared" si="8"/>
        <v>dokumen</v>
      </c>
      <c r="AD59" s="81">
        <f t="shared" si="13"/>
        <v>776942630</v>
      </c>
      <c r="AE59" s="73">
        <f t="shared" si="9"/>
        <v>100</v>
      </c>
      <c r="AF59" s="82">
        <f t="shared" si="14"/>
        <v>98.97358344</v>
      </c>
      <c r="AG59" s="77">
        <f t="shared" si="10"/>
        <v>6</v>
      </c>
      <c r="AH59" s="77" t="str">
        <f t="shared" si="11"/>
        <v>dokumen</v>
      </c>
      <c r="AI59" s="81">
        <f t="shared" si="19"/>
        <v>776942630</v>
      </c>
      <c r="AJ59" s="73">
        <f t="shared" si="12"/>
        <v>42.85714286</v>
      </c>
      <c r="AK59" s="73">
        <f t="shared" si="20"/>
        <v>43.16347944</v>
      </c>
      <c r="AL59" s="75" t="s">
        <v>37</v>
      </c>
    </row>
    <row r="60">
      <c r="A60" s="73"/>
      <c r="B60" s="74"/>
      <c r="C60" s="74"/>
      <c r="D60" s="75" t="s">
        <v>171</v>
      </c>
      <c r="E60" s="76" t="s">
        <v>172</v>
      </c>
      <c r="F60" s="76" t="s">
        <v>173</v>
      </c>
      <c r="G60" s="77">
        <v>21.0</v>
      </c>
      <c r="H60" s="77" t="s">
        <v>74</v>
      </c>
      <c r="I60" s="78">
        <v>1.05E8</v>
      </c>
      <c r="J60" s="79">
        <v>0.0</v>
      </c>
      <c r="K60" s="79" t="str">
        <f t="shared" si="1"/>
        <v>laporan</v>
      </c>
      <c r="L60" s="80">
        <v>0.0</v>
      </c>
      <c r="M60" s="77">
        <v>6.0</v>
      </c>
      <c r="N60" s="77" t="str">
        <f t="shared" si="2"/>
        <v>laporan</v>
      </c>
      <c r="O60" s="78">
        <v>3.5E7</v>
      </c>
      <c r="P60" s="77">
        <v>0.0</v>
      </c>
      <c r="Q60" s="77" t="str">
        <f t="shared" si="3"/>
        <v>laporan</v>
      </c>
      <c r="R60" s="78">
        <v>5487800.0</v>
      </c>
      <c r="S60" s="77">
        <v>3.0</v>
      </c>
      <c r="T60" s="77" t="str">
        <f t="shared" si="4"/>
        <v>laporan</v>
      </c>
      <c r="U60" s="78">
        <v>9205500.0</v>
      </c>
      <c r="V60" s="77">
        <v>3.0</v>
      </c>
      <c r="W60" s="77" t="str">
        <f t="shared" si="5"/>
        <v>laporan</v>
      </c>
      <c r="X60" s="78">
        <v>1.191295E7</v>
      </c>
      <c r="Y60" s="77">
        <v>0.0</v>
      </c>
      <c r="Z60" s="77" t="str">
        <f t="shared" si="6"/>
        <v>laporan</v>
      </c>
      <c r="AA60" s="78">
        <v>7775750.0</v>
      </c>
      <c r="AB60" s="77">
        <f t="shared" si="7"/>
        <v>6</v>
      </c>
      <c r="AC60" s="77" t="str">
        <f t="shared" si="8"/>
        <v>laporan</v>
      </c>
      <c r="AD60" s="81">
        <f t="shared" si="13"/>
        <v>34382000</v>
      </c>
      <c r="AE60" s="73">
        <f t="shared" si="9"/>
        <v>100</v>
      </c>
      <c r="AF60" s="82">
        <f t="shared" si="14"/>
        <v>98.23428571</v>
      </c>
      <c r="AG60" s="77">
        <f t="shared" si="10"/>
        <v>6</v>
      </c>
      <c r="AH60" s="77" t="str">
        <f t="shared" si="11"/>
        <v>laporan</v>
      </c>
      <c r="AI60" s="81">
        <f t="shared" si="19"/>
        <v>34382000</v>
      </c>
      <c r="AJ60" s="73">
        <f t="shared" si="12"/>
        <v>28.57142857</v>
      </c>
      <c r="AK60" s="73">
        <f t="shared" si="20"/>
        <v>32.7447619</v>
      </c>
      <c r="AL60" s="75" t="s">
        <v>37</v>
      </c>
    </row>
    <row r="61">
      <c r="A61" s="73"/>
      <c r="B61" s="74"/>
      <c r="C61" s="74"/>
      <c r="D61" s="75" t="s">
        <v>174</v>
      </c>
      <c r="E61" s="76" t="s">
        <v>175</v>
      </c>
      <c r="F61" s="76" t="s">
        <v>176</v>
      </c>
      <c r="G61" s="77">
        <v>13.0</v>
      </c>
      <c r="H61" s="77" t="s">
        <v>74</v>
      </c>
      <c r="I61" s="78">
        <v>1.5E8</v>
      </c>
      <c r="J61" s="79">
        <v>0.0</v>
      </c>
      <c r="K61" s="79" t="str">
        <f t="shared" si="1"/>
        <v>laporan</v>
      </c>
      <c r="L61" s="80">
        <v>0.0</v>
      </c>
      <c r="M61" s="77">
        <v>4.0</v>
      </c>
      <c r="N61" s="77" t="str">
        <f t="shared" si="2"/>
        <v>laporan</v>
      </c>
      <c r="O61" s="78">
        <v>4.5E7</v>
      </c>
      <c r="P61" s="85">
        <v>1.0</v>
      </c>
      <c r="Q61" s="77" t="str">
        <f t="shared" si="3"/>
        <v>laporan</v>
      </c>
      <c r="R61" s="78">
        <v>6047100.0</v>
      </c>
      <c r="S61" s="77">
        <v>1.0</v>
      </c>
      <c r="T61" s="77" t="str">
        <f t="shared" si="4"/>
        <v>laporan</v>
      </c>
      <c r="U61" s="78">
        <v>5311000.0</v>
      </c>
      <c r="V61" s="77">
        <v>1.0</v>
      </c>
      <c r="W61" s="77" t="str">
        <f t="shared" si="5"/>
        <v>laporan</v>
      </c>
      <c r="X61" s="78">
        <v>1.643465E7</v>
      </c>
      <c r="Y61" s="77">
        <v>1.0</v>
      </c>
      <c r="Z61" s="77" t="str">
        <f t="shared" si="6"/>
        <v>laporan</v>
      </c>
      <c r="AA61" s="78">
        <v>1.705575E7</v>
      </c>
      <c r="AB61" s="77">
        <f t="shared" si="7"/>
        <v>4</v>
      </c>
      <c r="AC61" s="77" t="str">
        <f t="shared" si="8"/>
        <v>laporan</v>
      </c>
      <c r="AD61" s="81">
        <f t="shared" si="13"/>
        <v>44848500</v>
      </c>
      <c r="AE61" s="73">
        <f t="shared" si="9"/>
        <v>100</v>
      </c>
      <c r="AF61" s="82">
        <f t="shared" si="14"/>
        <v>99.66333333</v>
      </c>
      <c r="AG61" s="77">
        <f t="shared" si="10"/>
        <v>4</v>
      </c>
      <c r="AH61" s="77" t="str">
        <f t="shared" si="11"/>
        <v>laporan</v>
      </c>
      <c r="AI61" s="81">
        <f t="shared" si="19"/>
        <v>44848500</v>
      </c>
      <c r="AJ61" s="73">
        <f t="shared" si="12"/>
        <v>30.76923077</v>
      </c>
      <c r="AK61" s="73">
        <f t="shared" si="20"/>
        <v>29.899</v>
      </c>
      <c r="AL61" s="75" t="s">
        <v>37</v>
      </c>
    </row>
    <row r="62">
      <c r="A62" s="73"/>
      <c r="B62" s="74"/>
      <c r="C62" s="74"/>
      <c r="D62" s="75" t="s">
        <v>177</v>
      </c>
      <c r="E62" s="76" t="s">
        <v>178</v>
      </c>
      <c r="F62" s="76" t="s">
        <v>179</v>
      </c>
      <c r="G62" s="77">
        <v>7.0</v>
      </c>
      <c r="H62" s="77" t="s">
        <v>74</v>
      </c>
      <c r="I62" s="78">
        <v>6.0E7</v>
      </c>
      <c r="J62" s="79">
        <v>0.0</v>
      </c>
      <c r="K62" s="79" t="str">
        <f t="shared" si="1"/>
        <v>laporan</v>
      </c>
      <c r="L62" s="80">
        <v>0.0</v>
      </c>
      <c r="M62" s="77">
        <v>2.0</v>
      </c>
      <c r="N62" s="77" t="str">
        <f t="shared" si="2"/>
        <v>laporan</v>
      </c>
      <c r="O62" s="78">
        <v>2.0E7</v>
      </c>
      <c r="P62" s="77">
        <v>0.0</v>
      </c>
      <c r="Q62" s="77" t="str">
        <f t="shared" si="3"/>
        <v>laporan</v>
      </c>
      <c r="R62" s="78">
        <v>3862750.0</v>
      </c>
      <c r="S62" s="77">
        <v>1.0</v>
      </c>
      <c r="T62" s="77" t="str">
        <f t="shared" si="4"/>
        <v>laporan</v>
      </c>
      <c r="U62" s="78">
        <v>0.0</v>
      </c>
      <c r="V62" s="77">
        <v>1.0</v>
      </c>
      <c r="W62" s="77" t="str">
        <f t="shared" si="5"/>
        <v>laporan</v>
      </c>
      <c r="X62" s="78">
        <v>1.043725E7</v>
      </c>
      <c r="Y62" s="77">
        <v>0.0</v>
      </c>
      <c r="Z62" s="77" t="str">
        <f t="shared" si="6"/>
        <v>laporan</v>
      </c>
      <c r="AA62" s="78">
        <v>5700000.0</v>
      </c>
      <c r="AB62" s="77">
        <f t="shared" si="7"/>
        <v>2</v>
      </c>
      <c r="AC62" s="77" t="str">
        <f t="shared" si="8"/>
        <v>laporan</v>
      </c>
      <c r="AD62" s="81">
        <f t="shared" si="13"/>
        <v>20000000</v>
      </c>
      <c r="AE62" s="73">
        <f t="shared" si="9"/>
        <v>100</v>
      </c>
      <c r="AF62" s="82">
        <f t="shared" si="14"/>
        <v>100</v>
      </c>
      <c r="AG62" s="77">
        <f t="shared" si="10"/>
        <v>2</v>
      </c>
      <c r="AH62" s="77" t="str">
        <f t="shared" si="11"/>
        <v>laporan</v>
      </c>
      <c r="AI62" s="81">
        <f t="shared" si="19"/>
        <v>20000000</v>
      </c>
      <c r="AJ62" s="73">
        <f t="shared" si="12"/>
        <v>28.57142857</v>
      </c>
      <c r="AK62" s="73">
        <f t="shared" si="20"/>
        <v>33.33333333</v>
      </c>
      <c r="AL62" s="75" t="s">
        <v>37</v>
      </c>
    </row>
    <row r="63">
      <c r="A63" s="38"/>
      <c r="B63" s="47"/>
      <c r="C63" s="47" t="s">
        <v>180</v>
      </c>
      <c r="D63" s="86"/>
      <c r="E63" s="87"/>
      <c r="F63" s="48" t="s">
        <v>181</v>
      </c>
      <c r="G63" s="32">
        <v>85.0</v>
      </c>
      <c r="H63" s="33" t="s">
        <v>44</v>
      </c>
      <c r="I63" s="43">
        <f>I64+I65</f>
        <v>3540000000</v>
      </c>
      <c r="J63" s="35">
        <v>0.0</v>
      </c>
      <c r="K63" s="35" t="str">
        <f t="shared" si="1"/>
        <v>%</v>
      </c>
      <c r="L63" s="49">
        <f>L65</f>
        <v>0</v>
      </c>
      <c r="M63" s="33">
        <v>85.0</v>
      </c>
      <c r="N63" s="32" t="str">
        <f t="shared" si="2"/>
        <v>%</v>
      </c>
      <c r="O63" s="43">
        <f>O64+O65</f>
        <v>1821315500</v>
      </c>
      <c r="P63" s="32">
        <v>0.0</v>
      </c>
      <c r="Q63" s="32" t="str">
        <f t="shared" si="3"/>
        <v>%</v>
      </c>
      <c r="R63" s="43">
        <f>R64+R65</f>
        <v>38455050</v>
      </c>
      <c r="S63" s="32">
        <v>0.0</v>
      </c>
      <c r="T63" s="32" t="str">
        <f t="shared" si="4"/>
        <v>%</v>
      </c>
      <c r="U63" s="43">
        <f>U64+U65</f>
        <v>295263000</v>
      </c>
      <c r="V63" s="32">
        <v>0.0</v>
      </c>
      <c r="W63" s="32" t="str">
        <f t="shared" si="5"/>
        <v>%</v>
      </c>
      <c r="X63" s="43">
        <f>X64+X65</f>
        <v>330008301</v>
      </c>
      <c r="Y63" s="32">
        <v>77.14</v>
      </c>
      <c r="Z63" s="32" t="str">
        <f t="shared" si="6"/>
        <v>%</v>
      </c>
      <c r="AA63" s="43">
        <f>AA64+AA65</f>
        <v>945091448</v>
      </c>
      <c r="AB63" s="32">
        <f t="shared" si="7"/>
        <v>77.14</v>
      </c>
      <c r="AC63" s="32" t="str">
        <f t="shared" si="8"/>
        <v>%</v>
      </c>
      <c r="AD63" s="46">
        <f t="shared" si="13"/>
        <v>1608817799</v>
      </c>
      <c r="AE63" s="38">
        <f t="shared" si="9"/>
        <v>90.75294118</v>
      </c>
      <c r="AF63" s="32">
        <f t="shared" si="14"/>
        <v>88.33273527</v>
      </c>
      <c r="AG63" s="32">
        <f t="shared" si="10"/>
        <v>77.14</v>
      </c>
      <c r="AH63" s="32" t="str">
        <f t="shared" si="11"/>
        <v>%</v>
      </c>
      <c r="AI63" s="46">
        <f t="shared" si="19"/>
        <v>1608817799</v>
      </c>
      <c r="AJ63" s="38">
        <f t="shared" si="12"/>
        <v>90.75294118</v>
      </c>
      <c r="AK63" s="38">
        <f t="shared" si="20"/>
        <v>45.44683048</v>
      </c>
      <c r="AL63" s="47" t="s">
        <v>37</v>
      </c>
    </row>
    <row r="64">
      <c r="A64" s="52"/>
      <c r="B64" s="53"/>
      <c r="C64" s="53"/>
      <c r="D64" s="53" t="s">
        <v>182</v>
      </c>
      <c r="E64" s="83" t="s">
        <v>183</v>
      </c>
      <c r="F64" s="54" t="s">
        <v>184</v>
      </c>
      <c r="G64" s="55">
        <v>100.0</v>
      </c>
      <c r="H64" s="84" t="s">
        <v>44</v>
      </c>
      <c r="I64" s="56">
        <f>I66+I68+I70</f>
        <v>2850000000</v>
      </c>
      <c r="J64" s="44">
        <v>0.0</v>
      </c>
      <c r="K64" s="35" t="str">
        <f t="shared" si="1"/>
        <v>%</v>
      </c>
      <c r="L64" s="45">
        <v>0.0</v>
      </c>
      <c r="M64" s="84">
        <v>100.0</v>
      </c>
      <c r="N64" s="55" t="str">
        <f t="shared" si="2"/>
        <v>%</v>
      </c>
      <c r="O64" s="56">
        <f>O66+O68+O70</f>
        <v>1574944850</v>
      </c>
      <c r="P64" s="55">
        <v>0.0</v>
      </c>
      <c r="Q64" s="55" t="str">
        <f t="shared" si="3"/>
        <v>%</v>
      </c>
      <c r="R64" s="56">
        <f>R66+R68+R70</f>
        <v>28765800</v>
      </c>
      <c r="S64" s="55">
        <v>0.0</v>
      </c>
      <c r="T64" s="55" t="str">
        <f t="shared" si="4"/>
        <v>%</v>
      </c>
      <c r="U64" s="56">
        <f>U66+U68+U70</f>
        <v>277105750</v>
      </c>
      <c r="V64" s="55">
        <v>0.0</v>
      </c>
      <c r="W64" s="55" t="str">
        <f t="shared" si="5"/>
        <v>%</v>
      </c>
      <c r="X64" s="56">
        <f>X66+X68+X70</f>
        <v>243107373</v>
      </c>
      <c r="Y64" s="55">
        <v>100.0</v>
      </c>
      <c r="Z64" s="55" t="str">
        <f t="shared" si="6"/>
        <v>%</v>
      </c>
      <c r="AA64" s="56">
        <f>AA66+AA68+AA70</f>
        <v>817119807</v>
      </c>
      <c r="AB64" s="55">
        <f t="shared" si="7"/>
        <v>100</v>
      </c>
      <c r="AC64" s="55" t="str">
        <f t="shared" si="8"/>
        <v>%</v>
      </c>
      <c r="AD64" s="57">
        <f t="shared" si="13"/>
        <v>1366098730</v>
      </c>
      <c r="AE64" s="58">
        <f t="shared" si="9"/>
        <v>100</v>
      </c>
      <c r="AF64" s="55">
        <f t="shared" si="14"/>
        <v>86.73946456</v>
      </c>
      <c r="AG64" s="55">
        <f t="shared" si="10"/>
        <v>100</v>
      </c>
      <c r="AH64" s="55" t="str">
        <f t="shared" si="11"/>
        <v>%</v>
      </c>
      <c r="AI64" s="57">
        <f t="shared" si="19"/>
        <v>1366098730</v>
      </c>
      <c r="AJ64" s="58">
        <f t="shared" si="12"/>
        <v>100</v>
      </c>
      <c r="AK64" s="58">
        <f t="shared" si="20"/>
        <v>47.93328877</v>
      </c>
      <c r="AL64" s="88" t="s">
        <v>37</v>
      </c>
    </row>
    <row r="65">
      <c r="A65" s="17"/>
      <c r="B65" s="17"/>
      <c r="C65" s="17"/>
      <c r="D65" s="17"/>
      <c r="E65" s="17"/>
      <c r="F65" s="54" t="s">
        <v>185</v>
      </c>
      <c r="G65" s="55">
        <v>55.0</v>
      </c>
      <c r="H65" s="55" t="s">
        <v>44</v>
      </c>
      <c r="I65" s="56">
        <f>I75</f>
        <v>690000000</v>
      </c>
      <c r="J65" s="35">
        <v>0.0</v>
      </c>
      <c r="K65" s="35" t="str">
        <f t="shared" si="1"/>
        <v>%</v>
      </c>
      <c r="L65" s="49">
        <f>L66+L68+L70+L75</f>
        <v>0</v>
      </c>
      <c r="M65" s="84">
        <v>50.0</v>
      </c>
      <c r="N65" s="55" t="str">
        <f t="shared" si="2"/>
        <v>%</v>
      </c>
      <c r="O65" s="56">
        <f>O75</f>
        <v>246370650</v>
      </c>
      <c r="P65" s="55">
        <v>0.0</v>
      </c>
      <c r="Q65" s="55" t="str">
        <f t="shared" si="3"/>
        <v>%</v>
      </c>
      <c r="R65" s="56">
        <f>R75</f>
        <v>9689250</v>
      </c>
      <c r="S65" s="55">
        <v>0.0</v>
      </c>
      <c r="T65" s="55" t="str">
        <f t="shared" si="4"/>
        <v>%</v>
      </c>
      <c r="U65" s="56">
        <f>U75</f>
        <v>18157250</v>
      </c>
      <c r="V65" s="55">
        <v>0.0</v>
      </c>
      <c r="W65" s="55" t="str">
        <f t="shared" si="5"/>
        <v>%</v>
      </c>
      <c r="X65" s="56">
        <f>X75</f>
        <v>86900928</v>
      </c>
      <c r="Y65" s="55">
        <v>26.1</v>
      </c>
      <c r="Z65" s="55" t="str">
        <f t="shared" si="6"/>
        <v>%</v>
      </c>
      <c r="AA65" s="56">
        <f>AA75</f>
        <v>127971641</v>
      </c>
      <c r="AB65" s="55">
        <f t="shared" si="7"/>
        <v>26.1</v>
      </c>
      <c r="AC65" s="55" t="str">
        <f t="shared" si="8"/>
        <v>%</v>
      </c>
      <c r="AD65" s="57">
        <f t="shared" si="13"/>
        <v>242719069</v>
      </c>
      <c r="AE65" s="58">
        <f t="shared" si="9"/>
        <v>52.2</v>
      </c>
      <c r="AF65" s="55">
        <f t="shared" si="14"/>
        <v>98.51785064</v>
      </c>
      <c r="AG65" s="55">
        <f t="shared" si="10"/>
        <v>26.1</v>
      </c>
      <c r="AH65" s="55" t="str">
        <f t="shared" si="11"/>
        <v>%</v>
      </c>
      <c r="AI65" s="57">
        <f t="shared" si="19"/>
        <v>242719069</v>
      </c>
      <c r="AJ65" s="58">
        <f t="shared" si="12"/>
        <v>47.45454545</v>
      </c>
      <c r="AK65" s="58">
        <f t="shared" si="20"/>
        <v>35.17667667</v>
      </c>
      <c r="AL65" s="88" t="s">
        <v>37</v>
      </c>
    </row>
    <row r="66">
      <c r="A66" s="62"/>
      <c r="B66" s="63"/>
      <c r="C66" s="63"/>
      <c r="D66" s="64" t="s">
        <v>186</v>
      </c>
      <c r="E66" s="65" t="s">
        <v>187</v>
      </c>
      <c r="F66" s="65" t="s">
        <v>188</v>
      </c>
      <c r="G66" s="66">
        <f>G67</f>
        <v>3</v>
      </c>
      <c r="H66" s="66" t="s">
        <v>53</v>
      </c>
      <c r="I66" s="67">
        <f t="shared" ref="I66:J66" si="21">I67</f>
        <v>920000000</v>
      </c>
      <c r="J66" s="68">
        <f t="shared" si="21"/>
        <v>0</v>
      </c>
      <c r="K66" s="68" t="str">
        <f t="shared" si="1"/>
        <v>dokumen</v>
      </c>
      <c r="L66" s="69">
        <f t="shared" ref="L66:M66" si="22">L67</f>
        <v>0</v>
      </c>
      <c r="M66" s="66">
        <f t="shared" si="22"/>
        <v>6</v>
      </c>
      <c r="N66" s="66" t="str">
        <f t="shared" si="2"/>
        <v>dokumen</v>
      </c>
      <c r="O66" s="71">
        <f t="shared" ref="O66:P66" si="23">O67</f>
        <v>1114944850</v>
      </c>
      <c r="P66" s="66">
        <f t="shared" si="23"/>
        <v>0</v>
      </c>
      <c r="Q66" s="66" t="str">
        <f t="shared" si="3"/>
        <v>dokumen</v>
      </c>
      <c r="R66" s="71">
        <f t="shared" ref="R66:S66" si="24">R67</f>
        <v>23175050</v>
      </c>
      <c r="S66" s="66">
        <f t="shared" si="24"/>
        <v>0</v>
      </c>
      <c r="T66" s="66" t="str">
        <f t="shared" si="4"/>
        <v>dokumen</v>
      </c>
      <c r="U66" s="71">
        <f t="shared" ref="U66:V66" si="25">U67</f>
        <v>7268250</v>
      </c>
      <c r="V66" s="66">
        <f t="shared" si="25"/>
        <v>1</v>
      </c>
      <c r="W66" s="66" t="str">
        <f t="shared" si="5"/>
        <v>dokumen</v>
      </c>
      <c r="X66" s="71">
        <f t="shared" ref="X66:Y66" si="26">X67</f>
        <v>233266523</v>
      </c>
      <c r="Y66" s="66">
        <f t="shared" si="26"/>
        <v>4</v>
      </c>
      <c r="Z66" s="66" t="str">
        <f t="shared" si="6"/>
        <v>dokumen</v>
      </c>
      <c r="AA66" s="71">
        <f>AA67</f>
        <v>647282727</v>
      </c>
      <c r="AB66" s="66">
        <f t="shared" si="7"/>
        <v>5</v>
      </c>
      <c r="AC66" s="66" t="str">
        <f t="shared" si="8"/>
        <v>dokumen</v>
      </c>
      <c r="AD66" s="71">
        <f t="shared" si="13"/>
        <v>910992550</v>
      </c>
      <c r="AE66" s="62">
        <f t="shared" si="9"/>
        <v>83.33333333</v>
      </c>
      <c r="AF66" s="72">
        <f t="shared" si="14"/>
        <v>81.70740912</v>
      </c>
      <c r="AG66" s="66">
        <f t="shared" si="10"/>
        <v>5</v>
      </c>
      <c r="AH66" s="66" t="str">
        <f t="shared" si="11"/>
        <v>dokumen</v>
      </c>
      <c r="AI66" s="71">
        <f t="shared" si="19"/>
        <v>910992550</v>
      </c>
      <c r="AJ66" s="62">
        <f t="shared" si="12"/>
        <v>166.6666667</v>
      </c>
      <c r="AK66" s="62">
        <f t="shared" si="20"/>
        <v>99.02092935</v>
      </c>
      <c r="AL66" s="64" t="s">
        <v>37</v>
      </c>
    </row>
    <row r="67">
      <c r="A67" s="73"/>
      <c r="B67" s="74"/>
      <c r="C67" s="74"/>
      <c r="D67" s="75" t="s">
        <v>189</v>
      </c>
      <c r="E67" s="76" t="s">
        <v>190</v>
      </c>
      <c r="F67" s="76" t="s">
        <v>191</v>
      </c>
      <c r="G67" s="77">
        <v>3.0</v>
      </c>
      <c r="H67" s="77" t="s">
        <v>74</v>
      </c>
      <c r="I67" s="78">
        <v>9.2E8</v>
      </c>
      <c r="J67" s="79">
        <v>0.0</v>
      </c>
      <c r="K67" s="79" t="str">
        <f t="shared" si="1"/>
        <v>laporan</v>
      </c>
      <c r="L67" s="80">
        <v>0.0</v>
      </c>
      <c r="M67" s="77">
        <v>6.0</v>
      </c>
      <c r="N67" s="77" t="str">
        <f t="shared" si="2"/>
        <v>laporan</v>
      </c>
      <c r="O67" s="78">
        <v>1.11494485E9</v>
      </c>
      <c r="P67" s="77">
        <v>0.0</v>
      </c>
      <c r="Q67" s="77" t="str">
        <f t="shared" si="3"/>
        <v>laporan</v>
      </c>
      <c r="R67" s="89">
        <v>2.317505E7</v>
      </c>
      <c r="S67" s="77">
        <v>0.0</v>
      </c>
      <c r="T67" s="77" t="str">
        <f t="shared" si="4"/>
        <v>laporan</v>
      </c>
      <c r="U67" s="78">
        <v>7268250.0</v>
      </c>
      <c r="V67" s="77">
        <v>1.0</v>
      </c>
      <c r="W67" s="77" t="str">
        <f t="shared" si="5"/>
        <v>laporan</v>
      </c>
      <c r="X67" s="78">
        <v>2.33266523E8</v>
      </c>
      <c r="Y67" s="77">
        <v>4.0</v>
      </c>
      <c r="Z67" s="77" t="str">
        <f t="shared" si="6"/>
        <v>laporan</v>
      </c>
      <c r="AA67" s="78">
        <v>6.47282727E8</v>
      </c>
      <c r="AB67" s="77">
        <f t="shared" si="7"/>
        <v>5</v>
      </c>
      <c r="AC67" s="77" t="str">
        <f t="shared" si="8"/>
        <v>laporan</v>
      </c>
      <c r="AD67" s="81">
        <f t="shared" si="13"/>
        <v>910992550</v>
      </c>
      <c r="AE67" s="73">
        <f t="shared" si="9"/>
        <v>83.33333333</v>
      </c>
      <c r="AF67" s="82">
        <f t="shared" si="14"/>
        <v>81.70740912</v>
      </c>
      <c r="AG67" s="77">
        <f t="shared" si="10"/>
        <v>5</v>
      </c>
      <c r="AH67" s="77" t="str">
        <f t="shared" si="11"/>
        <v>laporan</v>
      </c>
      <c r="AI67" s="81">
        <f t="shared" si="19"/>
        <v>910992550</v>
      </c>
      <c r="AJ67" s="73">
        <f t="shared" si="12"/>
        <v>166.6666667</v>
      </c>
      <c r="AK67" s="73">
        <f t="shared" si="20"/>
        <v>99.02092935</v>
      </c>
      <c r="AL67" s="75" t="s">
        <v>37</v>
      </c>
    </row>
    <row r="68">
      <c r="A68" s="62"/>
      <c r="B68" s="63"/>
      <c r="C68" s="63"/>
      <c r="D68" s="64" t="s">
        <v>192</v>
      </c>
      <c r="E68" s="65" t="s">
        <v>193</v>
      </c>
      <c r="F68" s="65" t="s">
        <v>194</v>
      </c>
      <c r="G68" s="66">
        <f>G69</f>
        <v>9</v>
      </c>
      <c r="H68" s="66" t="s">
        <v>53</v>
      </c>
      <c r="I68" s="67">
        <f t="shared" ref="I68:J68" si="27">I69</f>
        <v>675000000</v>
      </c>
      <c r="J68" s="68">
        <f t="shared" si="27"/>
        <v>0</v>
      </c>
      <c r="K68" s="68" t="str">
        <f t="shared" si="1"/>
        <v>dokumen</v>
      </c>
      <c r="L68" s="69">
        <f t="shared" ref="L68:M68" si="28">L69</f>
        <v>0</v>
      </c>
      <c r="M68" s="66">
        <f t="shared" si="28"/>
        <v>2</v>
      </c>
      <c r="N68" s="66" t="str">
        <f t="shared" si="2"/>
        <v>dokumen</v>
      </c>
      <c r="O68" s="71">
        <f t="shared" ref="O68:P68" si="29">O69</f>
        <v>175000000</v>
      </c>
      <c r="P68" s="66">
        <f t="shared" si="29"/>
        <v>0</v>
      </c>
      <c r="Q68" s="66" t="str">
        <f t="shared" si="3"/>
        <v>dokumen</v>
      </c>
      <c r="R68" s="71">
        <f t="shared" ref="R68:S68" si="30">R69</f>
        <v>0</v>
      </c>
      <c r="S68" s="66">
        <f t="shared" si="30"/>
        <v>0</v>
      </c>
      <c r="T68" s="66" t="str">
        <f t="shared" si="4"/>
        <v>dokumen</v>
      </c>
      <c r="U68" s="71">
        <f t="shared" ref="U68:V68" si="31">U69</f>
        <v>0</v>
      </c>
      <c r="V68" s="66">
        <f t="shared" si="31"/>
        <v>0</v>
      </c>
      <c r="W68" s="66" t="str">
        <f t="shared" si="5"/>
        <v>dokumen</v>
      </c>
      <c r="X68" s="71">
        <f t="shared" ref="X68:Y68" si="32">X69</f>
        <v>3249700</v>
      </c>
      <c r="Y68" s="66">
        <f t="shared" si="32"/>
        <v>2</v>
      </c>
      <c r="Z68" s="66" t="str">
        <f t="shared" si="6"/>
        <v>dokumen</v>
      </c>
      <c r="AA68" s="71">
        <f>AA69</f>
        <v>169837080</v>
      </c>
      <c r="AB68" s="66">
        <f t="shared" si="7"/>
        <v>2</v>
      </c>
      <c r="AC68" s="66" t="str">
        <f t="shared" si="8"/>
        <v>dokumen</v>
      </c>
      <c r="AD68" s="71">
        <f t="shared" si="13"/>
        <v>173086780</v>
      </c>
      <c r="AE68" s="62">
        <f t="shared" si="9"/>
        <v>100</v>
      </c>
      <c r="AF68" s="72">
        <f t="shared" si="14"/>
        <v>98.90673143</v>
      </c>
      <c r="AG68" s="66">
        <f t="shared" si="10"/>
        <v>2</v>
      </c>
      <c r="AH68" s="66" t="str">
        <f t="shared" si="11"/>
        <v>dokumen</v>
      </c>
      <c r="AI68" s="71">
        <f t="shared" si="19"/>
        <v>173086780</v>
      </c>
      <c r="AJ68" s="62">
        <f t="shared" si="12"/>
        <v>22.22222222</v>
      </c>
      <c r="AK68" s="62">
        <f t="shared" si="20"/>
        <v>25.64248593</v>
      </c>
      <c r="AL68" s="64" t="s">
        <v>37</v>
      </c>
    </row>
    <row r="69">
      <c r="A69" s="73"/>
      <c r="B69" s="74"/>
      <c r="C69" s="74"/>
      <c r="D69" s="75" t="s">
        <v>195</v>
      </c>
      <c r="E69" s="76" t="s">
        <v>196</v>
      </c>
      <c r="F69" s="76" t="s">
        <v>197</v>
      </c>
      <c r="G69" s="77">
        <v>9.0</v>
      </c>
      <c r="H69" s="77" t="s">
        <v>53</v>
      </c>
      <c r="I69" s="78">
        <v>6.75E8</v>
      </c>
      <c r="J69" s="79">
        <v>0.0</v>
      </c>
      <c r="K69" s="79" t="str">
        <f t="shared" si="1"/>
        <v>dokumen</v>
      </c>
      <c r="L69" s="80">
        <v>0.0</v>
      </c>
      <c r="M69" s="77">
        <v>2.0</v>
      </c>
      <c r="N69" s="77" t="str">
        <f t="shared" si="2"/>
        <v>dokumen</v>
      </c>
      <c r="O69" s="78">
        <v>1.75E8</v>
      </c>
      <c r="P69" s="77">
        <v>0.0</v>
      </c>
      <c r="Q69" s="77" t="str">
        <f t="shared" si="3"/>
        <v>dokumen</v>
      </c>
      <c r="R69" s="78">
        <v>0.0</v>
      </c>
      <c r="S69" s="77">
        <v>0.0</v>
      </c>
      <c r="T69" s="77" t="str">
        <f t="shared" si="4"/>
        <v>dokumen</v>
      </c>
      <c r="U69" s="78">
        <v>0.0</v>
      </c>
      <c r="V69" s="77">
        <v>0.0</v>
      </c>
      <c r="W69" s="77" t="str">
        <f t="shared" si="5"/>
        <v>dokumen</v>
      </c>
      <c r="X69" s="78">
        <v>3249700.0</v>
      </c>
      <c r="Y69" s="77">
        <v>2.0</v>
      </c>
      <c r="Z69" s="77" t="str">
        <f t="shared" si="6"/>
        <v>dokumen</v>
      </c>
      <c r="AA69" s="78">
        <v>1.6983708E8</v>
      </c>
      <c r="AB69" s="77">
        <f t="shared" si="7"/>
        <v>2</v>
      </c>
      <c r="AC69" s="77" t="str">
        <f t="shared" si="8"/>
        <v>dokumen</v>
      </c>
      <c r="AD69" s="81">
        <f t="shared" si="13"/>
        <v>173086780</v>
      </c>
      <c r="AE69" s="73">
        <f t="shared" si="9"/>
        <v>100</v>
      </c>
      <c r="AF69" s="82">
        <f t="shared" si="14"/>
        <v>98.90673143</v>
      </c>
      <c r="AG69" s="77">
        <f t="shared" si="10"/>
        <v>2</v>
      </c>
      <c r="AH69" s="77" t="str">
        <f t="shared" si="11"/>
        <v>dokumen</v>
      </c>
      <c r="AI69" s="81">
        <f t="shared" si="19"/>
        <v>173086780</v>
      </c>
      <c r="AJ69" s="73">
        <f t="shared" si="12"/>
        <v>22.22222222</v>
      </c>
      <c r="AK69" s="73">
        <f t="shared" si="20"/>
        <v>25.64248593</v>
      </c>
      <c r="AL69" s="75" t="s">
        <v>37</v>
      </c>
    </row>
    <row r="70">
      <c r="A70" s="62"/>
      <c r="B70" s="63"/>
      <c r="C70" s="63"/>
      <c r="D70" s="64" t="s">
        <v>198</v>
      </c>
      <c r="E70" s="65" t="s">
        <v>199</v>
      </c>
      <c r="F70" s="65" t="s">
        <v>200</v>
      </c>
      <c r="G70" s="66">
        <f>SUM(G71:G74)</f>
        <v>13</v>
      </c>
      <c r="H70" s="66" t="s">
        <v>53</v>
      </c>
      <c r="I70" s="67">
        <f t="shared" ref="I70:J70" si="33">SUM(I71:I74)</f>
        <v>1255000000</v>
      </c>
      <c r="J70" s="68">
        <f t="shared" si="33"/>
        <v>0</v>
      </c>
      <c r="K70" s="68" t="str">
        <f t="shared" si="1"/>
        <v>dokumen</v>
      </c>
      <c r="L70" s="69">
        <f t="shared" ref="L70:M70" si="34">SUM(L71:L74)</f>
        <v>0</v>
      </c>
      <c r="M70" s="66">
        <f t="shared" si="34"/>
        <v>3</v>
      </c>
      <c r="N70" s="66" t="str">
        <f t="shared" si="2"/>
        <v>dokumen</v>
      </c>
      <c r="O70" s="71">
        <f t="shared" ref="O70:P70" si="35">SUM(O71:O74)</f>
        <v>285000000</v>
      </c>
      <c r="P70" s="66">
        <f t="shared" si="35"/>
        <v>0</v>
      </c>
      <c r="Q70" s="66" t="str">
        <f t="shared" si="3"/>
        <v>dokumen</v>
      </c>
      <c r="R70" s="71">
        <f t="shared" ref="R70:S70" si="36">SUM(R71:R74)</f>
        <v>5590750</v>
      </c>
      <c r="S70" s="66">
        <f t="shared" si="36"/>
        <v>3</v>
      </c>
      <c r="T70" s="66" t="str">
        <f t="shared" si="4"/>
        <v>dokumen</v>
      </c>
      <c r="U70" s="71">
        <f t="shared" ref="U70:V70" si="37">SUM(U71:U74)</f>
        <v>269837500</v>
      </c>
      <c r="V70" s="66">
        <f t="shared" si="37"/>
        <v>0</v>
      </c>
      <c r="W70" s="66" t="str">
        <f t="shared" si="5"/>
        <v>dokumen</v>
      </c>
      <c r="X70" s="71">
        <f t="shared" ref="X70:Y70" si="38">SUM(X71:X74)</f>
        <v>6591150</v>
      </c>
      <c r="Y70" s="66">
        <f t="shared" si="38"/>
        <v>0</v>
      </c>
      <c r="Z70" s="66" t="str">
        <f t="shared" si="6"/>
        <v>dokumen</v>
      </c>
      <c r="AA70" s="71">
        <f>SUM(AA71:AA74)</f>
        <v>0</v>
      </c>
      <c r="AB70" s="66">
        <f t="shared" si="7"/>
        <v>3</v>
      </c>
      <c r="AC70" s="66" t="str">
        <f t="shared" si="8"/>
        <v>dokumen</v>
      </c>
      <c r="AD70" s="71">
        <f t="shared" si="13"/>
        <v>282019400</v>
      </c>
      <c r="AE70" s="62">
        <f t="shared" si="9"/>
        <v>100</v>
      </c>
      <c r="AF70" s="72">
        <f t="shared" si="14"/>
        <v>98.95417544</v>
      </c>
      <c r="AG70" s="66">
        <f t="shared" si="10"/>
        <v>3</v>
      </c>
      <c r="AH70" s="66" t="str">
        <f t="shared" si="11"/>
        <v>dokumen</v>
      </c>
      <c r="AI70" s="71">
        <f t="shared" si="19"/>
        <v>282019400</v>
      </c>
      <c r="AJ70" s="62">
        <f t="shared" si="12"/>
        <v>23.07692308</v>
      </c>
      <c r="AK70" s="62">
        <f t="shared" si="20"/>
        <v>22.47166534</v>
      </c>
      <c r="AL70" s="64" t="s">
        <v>37</v>
      </c>
    </row>
    <row r="71">
      <c r="A71" s="73"/>
      <c r="B71" s="74"/>
      <c r="C71" s="74"/>
      <c r="D71" s="75" t="s">
        <v>201</v>
      </c>
      <c r="E71" s="76" t="s">
        <v>202</v>
      </c>
      <c r="F71" s="76" t="s">
        <v>203</v>
      </c>
      <c r="G71" s="77">
        <v>1.0</v>
      </c>
      <c r="H71" s="77" t="s">
        <v>53</v>
      </c>
      <c r="I71" s="78">
        <v>1.75E8</v>
      </c>
      <c r="J71" s="79">
        <v>0.0</v>
      </c>
      <c r="K71" s="79" t="str">
        <f t="shared" si="1"/>
        <v>dokumen</v>
      </c>
      <c r="L71" s="80">
        <v>0.0</v>
      </c>
      <c r="M71" s="77">
        <v>0.0</v>
      </c>
      <c r="N71" s="77" t="str">
        <f t="shared" si="2"/>
        <v>dokumen</v>
      </c>
      <c r="O71" s="78">
        <v>0.0</v>
      </c>
      <c r="P71" s="77">
        <v>0.0</v>
      </c>
      <c r="Q71" s="77" t="str">
        <f t="shared" si="3"/>
        <v>dokumen</v>
      </c>
      <c r="R71" s="78">
        <v>0.0</v>
      </c>
      <c r="S71" s="77">
        <v>0.0</v>
      </c>
      <c r="T71" s="77" t="str">
        <f t="shared" si="4"/>
        <v>dokumen</v>
      </c>
      <c r="U71" s="78">
        <v>0.0</v>
      </c>
      <c r="V71" s="77">
        <v>0.0</v>
      </c>
      <c r="W71" s="77" t="str">
        <f t="shared" si="5"/>
        <v>dokumen</v>
      </c>
      <c r="X71" s="78">
        <v>0.0</v>
      </c>
      <c r="Y71" s="77">
        <v>0.0</v>
      </c>
      <c r="Z71" s="77" t="str">
        <f t="shared" si="6"/>
        <v>dokumen</v>
      </c>
      <c r="AA71" s="78">
        <v>0.0</v>
      </c>
      <c r="AB71" s="77">
        <f t="shared" si="7"/>
        <v>0</v>
      </c>
      <c r="AC71" s="77" t="str">
        <f t="shared" si="8"/>
        <v>dokumen</v>
      </c>
      <c r="AD71" s="81">
        <f t="shared" si="13"/>
        <v>0</v>
      </c>
      <c r="AE71" s="73">
        <f t="shared" si="9"/>
        <v>0</v>
      </c>
      <c r="AF71" s="82">
        <f t="shared" ref="AF71:AF72" si="39">IFERROR((AD71/O71)*100,0)</f>
        <v>0</v>
      </c>
      <c r="AG71" s="77">
        <f t="shared" si="10"/>
        <v>0</v>
      </c>
      <c r="AH71" s="77" t="str">
        <f t="shared" si="11"/>
        <v>dokumen</v>
      </c>
      <c r="AI71" s="81">
        <f t="shared" si="19"/>
        <v>0</v>
      </c>
      <c r="AJ71" s="73">
        <f t="shared" si="12"/>
        <v>0</v>
      </c>
      <c r="AK71" s="73">
        <f t="shared" si="20"/>
        <v>0</v>
      </c>
      <c r="AL71" s="75" t="s">
        <v>37</v>
      </c>
    </row>
    <row r="72">
      <c r="A72" s="73"/>
      <c r="B72" s="74"/>
      <c r="C72" s="74"/>
      <c r="D72" s="75" t="s">
        <v>204</v>
      </c>
      <c r="E72" s="76" t="s">
        <v>205</v>
      </c>
      <c r="F72" s="76" t="s">
        <v>206</v>
      </c>
      <c r="G72" s="77">
        <v>2.0</v>
      </c>
      <c r="H72" s="77" t="s">
        <v>53</v>
      </c>
      <c r="I72" s="78">
        <v>2.3E8</v>
      </c>
      <c r="J72" s="79">
        <v>0.0</v>
      </c>
      <c r="K72" s="79" t="str">
        <f t="shared" si="1"/>
        <v>dokumen</v>
      </c>
      <c r="L72" s="80">
        <v>0.0</v>
      </c>
      <c r="M72" s="77">
        <v>0.0</v>
      </c>
      <c r="N72" s="77" t="str">
        <f t="shared" si="2"/>
        <v>dokumen</v>
      </c>
      <c r="O72" s="78">
        <v>0.0</v>
      </c>
      <c r="P72" s="77">
        <v>0.0</v>
      </c>
      <c r="Q72" s="77" t="str">
        <f t="shared" si="3"/>
        <v>dokumen</v>
      </c>
      <c r="R72" s="78">
        <v>0.0</v>
      </c>
      <c r="S72" s="77">
        <v>0.0</v>
      </c>
      <c r="T72" s="77" t="str">
        <f t="shared" si="4"/>
        <v>dokumen</v>
      </c>
      <c r="U72" s="78">
        <v>0.0</v>
      </c>
      <c r="V72" s="77">
        <v>0.0</v>
      </c>
      <c r="W72" s="77" t="str">
        <f t="shared" si="5"/>
        <v>dokumen</v>
      </c>
      <c r="X72" s="78">
        <v>0.0</v>
      </c>
      <c r="Y72" s="77">
        <v>0.0</v>
      </c>
      <c r="Z72" s="77" t="str">
        <f t="shared" si="6"/>
        <v>dokumen</v>
      </c>
      <c r="AA72" s="78">
        <v>0.0</v>
      </c>
      <c r="AB72" s="77">
        <f t="shared" si="7"/>
        <v>0</v>
      </c>
      <c r="AC72" s="77" t="str">
        <f t="shared" si="8"/>
        <v>dokumen</v>
      </c>
      <c r="AD72" s="81">
        <f t="shared" si="13"/>
        <v>0</v>
      </c>
      <c r="AE72" s="73">
        <f t="shared" si="9"/>
        <v>0</v>
      </c>
      <c r="AF72" s="82">
        <f t="shared" si="39"/>
        <v>0</v>
      </c>
      <c r="AG72" s="77">
        <f t="shared" si="10"/>
        <v>0</v>
      </c>
      <c r="AH72" s="77" t="str">
        <f t="shared" si="11"/>
        <v>dokumen</v>
      </c>
      <c r="AI72" s="81">
        <f t="shared" si="19"/>
        <v>0</v>
      </c>
      <c r="AJ72" s="73">
        <f t="shared" si="12"/>
        <v>0</v>
      </c>
      <c r="AK72" s="73">
        <f t="shared" si="20"/>
        <v>0</v>
      </c>
      <c r="AL72" s="75" t="s">
        <v>37</v>
      </c>
    </row>
    <row r="73">
      <c r="A73" s="73"/>
      <c r="B73" s="74"/>
      <c r="C73" s="74"/>
      <c r="D73" s="75" t="s">
        <v>207</v>
      </c>
      <c r="E73" s="76" t="s">
        <v>208</v>
      </c>
      <c r="F73" s="76" t="s">
        <v>209</v>
      </c>
      <c r="G73" s="77">
        <v>9.0</v>
      </c>
      <c r="H73" s="77" t="s">
        <v>53</v>
      </c>
      <c r="I73" s="78">
        <v>6.75E8</v>
      </c>
      <c r="J73" s="79">
        <v>0.0</v>
      </c>
      <c r="K73" s="79" t="str">
        <f t="shared" si="1"/>
        <v>dokumen</v>
      </c>
      <c r="L73" s="80">
        <v>0.0</v>
      </c>
      <c r="M73" s="77">
        <v>3.0</v>
      </c>
      <c r="N73" s="77" t="str">
        <f t="shared" si="2"/>
        <v>dokumen</v>
      </c>
      <c r="O73" s="78">
        <v>2.85E8</v>
      </c>
      <c r="P73" s="77">
        <v>0.0</v>
      </c>
      <c r="Q73" s="77" t="str">
        <f t="shared" si="3"/>
        <v>dokumen</v>
      </c>
      <c r="R73" s="89">
        <v>5590750.0</v>
      </c>
      <c r="S73" s="77">
        <v>3.0</v>
      </c>
      <c r="T73" s="77" t="str">
        <f t="shared" si="4"/>
        <v>dokumen</v>
      </c>
      <c r="U73" s="78">
        <v>2.698375E8</v>
      </c>
      <c r="V73" s="77">
        <v>0.0</v>
      </c>
      <c r="W73" s="77" t="str">
        <f t="shared" si="5"/>
        <v>dokumen</v>
      </c>
      <c r="X73" s="78">
        <v>6591150.0</v>
      </c>
      <c r="Y73" s="77">
        <v>0.0</v>
      </c>
      <c r="Z73" s="77" t="str">
        <f t="shared" si="6"/>
        <v>dokumen</v>
      </c>
      <c r="AA73" s="78">
        <v>0.0</v>
      </c>
      <c r="AB73" s="77">
        <f t="shared" si="7"/>
        <v>3</v>
      </c>
      <c r="AC73" s="77" t="str">
        <f t="shared" si="8"/>
        <v>dokumen</v>
      </c>
      <c r="AD73" s="81">
        <f t="shared" si="13"/>
        <v>282019400</v>
      </c>
      <c r="AE73" s="73">
        <f t="shared" si="9"/>
        <v>100</v>
      </c>
      <c r="AF73" s="82">
        <f>(AD73/O73)*100</f>
        <v>98.95417544</v>
      </c>
      <c r="AG73" s="77">
        <f t="shared" si="10"/>
        <v>3</v>
      </c>
      <c r="AH73" s="77" t="str">
        <f t="shared" si="11"/>
        <v>dokumen</v>
      </c>
      <c r="AI73" s="81">
        <f t="shared" si="19"/>
        <v>282019400</v>
      </c>
      <c r="AJ73" s="73">
        <f t="shared" si="12"/>
        <v>33.33333333</v>
      </c>
      <c r="AK73" s="73">
        <f t="shared" si="20"/>
        <v>41.78065185</v>
      </c>
      <c r="AL73" s="75" t="s">
        <v>37</v>
      </c>
    </row>
    <row r="74">
      <c r="A74" s="73"/>
      <c r="B74" s="74"/>
      <c r="C74" s="74"/>
      <c r="D74" s="75" t="s">
        <v>210</v>
      </c>
      <c r="E74" s="76" t="s">
        <v>211</v>
      </c>
      <c r="F74" s="76" t="s">
        <v>212</v>
      </c>
      <c r="G74" s="77">
        <v>1.0</v>
      </c>
      <c r="H74" s="77" t="s">
        <v>53</v>
      </c>
      <c r="I74" s="78">
        <v>1.75E8</v>
      </c>
      <c r="J74" s="79">
        <v>0.0</v>
      </c>
      <c r="K74" s="79" t="str">
        <f t="shared" si="1"/>
        <v>dokumen</v>
      </c>
      <c r="L74" s="80">
        <v>0.0</v>
      </c>
      <c r="M74" s="77">
        <v>0.0</v>
      </c>
      <c r="N74" s="77" t="str">
        <f t="shared" si="2"/>
        <v>dokumen</v>
      </c>
      <c r="O74" s="78">
        <v>0.0</v>
      </c>
      <c r="P74" s="77">
        <v>0.0</v>
      </c>
      <c r="Q74" s="77" t="str">
        <f t="shared" si="3"/>
        <v>dokumen</v>
      </c>
      <c r="R74" s="78">
        <v>0.0</v>
      </c>
      <c r="S74" s="77">
        <v>0.0</v>
      </c>
      <c r="T74" s="77" t="str">
        <f t="shared" si="4"/>
        <v>dokumen</v>
      </c>
      <c r="U74" s="78">
        <v>0.0</v>
      </c>
      <c r="V74" s="77">
        <v>0.0</v>
      </c>
      <c r="W74" s="77" t="str">
        <f t="shared" si="5"/>
        <v>dokumen</v>
      </c>
      <c r="X74" s="78">
        <v>0.0</v>
      </c>
      <c r="Y74" s="77">
        <v>0.0</v>
      </c>
      <c r="Z74" s="77" t="str">
        <f t="shared" si="6"/>
        <v>dokumen</v>
      </c>
      <c r="AA74" s="78">
        <v>0.0</v>
      </c>
      <c r="AB74" s="77">
        <f t="shared" si="7"/>
        <v>0</v>
      </c>
      <c r="AC74" s="77" t="str">
        <f t="shared" si="8"/>
        <v>dokumen</v>
      </c>
      <c r="AD74" s="81">
        <f t="shared" si="13"/>
        <v>0</v>
      </c>
      <c r="AE74" s="73">
        <f t="shared" si="9"/>
        <v>0</v>
      </c>
      <c r="AF74" s="82">
        <f>IFERROR((AD74/O74)*100,0)</f>
        <v>0</v>
      </c>
      <c r="AG74" s="77">
        <f t="shared" si="10"/>
        <v>0</v>
      </c>
      <c r="AH74" s="77" t="str">
        <f t="shared" si="11"/>
        <v>dokumen</v>
      </c>
      <c r="AI74" s="81">
        <f t="shared" si="19"/>
        <v>0</v>
      </c>
      <c r="AJ74" s="73">
        <f t="shared" si="12"/>
        <v>0</v>
      </c>
      <c r="AK74" s="73">
        <f t="shared" si="20"/>
        <v>0</v>
      </c>
      <c r="AL74" s="75" t="s">
        <v>37</v>
      </c>
    </row>
    <row r="75">
      <c r="A75" s="62"/>
      <c r="B75" s="63"/>
      <c r="C75" s="63"/>
      <c r="D75" s="64" t="s">
        <v>213</v>
      </c>
      <c r="E75" s="65" t="s">
        <v>214</v>
      </c>
      <c r="F75" s="65" t="s">
        <v>215</v>
      </c>
      <c r="G75" s="66">
        <v>184.0</v>
      </c>
      <c r="H75" s="66" t="s">
        <v>216</v>
      </c>
      <c r="I75" s="67">
        <f>SUM(I76:I78)</f>
        <v>690000000</v>
      </c>
      <c r="J75" s="68">
        <v>0.0</v>
      </c>
      <c r="K75" s="68" t="str">
        <f t="shared" si="1"/>
        <v>produk</v>
      </c>
      <c r="L75" s="69">
        <f>SUM(L76:L78)</f>
        <v>0</v>
      </c>
      <c r="M75" s="66">
        <v>45.0</v>
      </c>
      <c r="N75" s="66" t="str">
        <f t="shared" si="2"/>
        <v>produk</v>
      </c>
      <c r="O75" s="71">
        <f>SUM(O76:O78)</f>
        <v>246370650</v>
      </c>
      <c r="P75" s="66">
        <v>0.0</v>
      </c>
      <c r="Q75" s="66" t="str">
        <f t="shared" si="3"/>
        <v>produk</v>
      </c>
      <c r="R75" s="71">
        <f>SUM(R76:R78)</f>
        <v>9689250</v>
      </c>
      <c r="S75" s="66">
        <v>0.0</v>
      </c>
      <c r="T75" s="66" t="str">
        <f t="shared" si="4"/>
        <v>produk</v>
      </c>
      <c r="U75" s="71">
        <f>SUM(U76:U78)</f>
        <v>18157250</v>
      </c>
      <c r="V75" s="66">
        <v>0.0</v>
      </c>
      <c r="W75" s="66" t="str">
        <f t="shared" si="5"/>
        <v>produk</v>
      </c>
      <c r="X75" s="71">
        <f>SUM(X76:X78)</f>
        <v>86900928</v>
      </c>
      <c r="Y75" s="66">
        <v>46.0</v>
      </c>
      <c r="Z75" s="66" t="str">
        <f t="shared" si="6"/>
        <v>produk</v>
      </c>
      <c r="AA75" s="71">
        <f>SUM(AA76:AA78)</f>
        <v>127971641</v>
      </c>
      <c r="AB75" s="66">
        <f t="shared" si="7"/>
        <v>46</v>
      </c>
      <c r="AC75" s="66" t="str">
        <f t="shared" si="8"/>
        <v>produk</v>
      </c>
      <c r="AD75" s="71">
        <f t="shared" si="13"/>
        <v>242719069</v>
      </c>
      <c r="AE75" s="62">
        <f t="shared" si="9"/>
        <v>102.2222222</v>
      </c>
      <c r="AF75" s="72">
        <f t="shared" ref="AF75:AF79" si="40">(AD75/O75)*100</f>
        <v>98.51785064</v>
      </c>
      <c r="AG75" s="66">
        <f t="shared" si="10"/>
        <v>46</v>
      </c>
      <c r="AH75" s="66" t="str">
        <f t="shared" si="11"/>
        <v>produk</v>
      </c>
      <c r="AI75" s="71">
        <f t="shared" si="19"/>
        <v>242719069</v>
      </c>
      <c r="AJ75" s="62">
        <f t="shared" si="12"/>
        <v>25</v>
      </c>
      <c r="AK75" s="62">
        <f t="shared" si="20"/>
        <v>35.17667667</v>
      </c>
      <c r="AL75" s="64" t="s">
        <v>37</v>
      </c>
    </row>
    <row r="76">
      <c r="A76" s="73"/>
      <c r="B76" s="74"/>
      <c r="C76" s="74"/>
      <c r="D76" s="75" t="s">
        <v>217</v>
      </c>
      <c r="E76" s="76" t="s">
        <v>218</v>
      </c>
      <c r="F76" s="76" t="s">
        <v>219</v>
      </c>
      <c r="G76" s="77">
        <v>3.0</v>
      </c>
      <c r="H76" s="77" t="s">
        <v>53</v>
      </c>
      <c r="I76" s="78">
        <v>3.75E8</v>
      </c>
      <c r="J76" s="79">
        <v>0.0</v>
      </c>
      <c r="K76" s="79" t="str">
        <f t="shared" si="1"/>
        <v>dokumen</v>
      </c>
      <c r="L76" s="80">
        <v>0.0</v>
      </c>
      <c r="M76" s="77">
        <v>1.0</v>
      </c>
      <c r="N76" s="77" t="str">
        <f t="shared" si="2"/>
        <v>dokumen</v>
      </c>
      <c r="O76" s="78">
        <v>1.4137065E8</v>
      </c>
      <c r="P76" s="77">
        <v>0.0</v>
      </c>
      <c r="Q76" s="77" t="str">
        <f t="shared" si="3"/>
        <v>dokumen</v>
      </c>
      <c r="R76" s="78">
        <v>5689250.0</v>
      </c>
      <c r="S76" s="77">
        <v>0.0</v>
      </c>
      <c r="T76" s="77" t="str">
        <f t="shared" si="4"/>
        <v>dokumen</v>
      </c>
      <c r="U76" s="78">
        <v>1.815725E7</v>
      </c>
      <c r="V76" s="77">
        <v>0.0</v>
      </c>
      <c r="W76" s="77" t="str">
        <f t="shared" si="5"/>
        <v>dokumen</v>
      </c>
      <c r="X76" s="78">
        <v>8.4444378E7</v>
      </c>
      <c r="Y76" s="77">
        <v>1.0</v>
      </c>
      <c r="Z76" s="77" t="str">
        <f t="shared" si="6"/>
        <v>dokumen</v>
      </c>
      <c r="AA76" s="78">
        <v>3.117974E7</v>
      </c>
      <c r="AB76" s="77">
        <f t="shared" si="7"/>
        <v>1</v>
      </c>
      <c r="AC76" s="77" t="str">
        <f t="shared" si="8"/>
        <v>dokumen</v>
      </c>
      <c r="AD76" s="81">
        <f t="shared" si="13"/>
        <v>139470618</v>
      </c>
      <c r="AE76" s="73">
        <f t="shared" si="9"/>
        <v>100</v>
      </c>
      <c r="AF76" s="82">
        <f t="shared" si="40"/>
        <v>98.6559926</v>
      </c>
      <c r="AG76" s="77">
        <f t="shared" si="10"/>
        <v>1</v>
      </c>
      <c r="AH76" s="77" t="str">
        <f t="shared" si="11"/>
        <v>dokumen</v>
      </c>
      <c r="AI76" s="81">
        <f t="shared" si="19"/>
        <v>139470618</v>
      </c>
      <c r="AJ76" s="73">
        <f t="shared" si="12"/>
        <v>33.33333333</v>
      </c>
      <c r="AK76" s="73">
        <f t="shared" si="20"/>
        <v>37.1921648</v>
      </c>
      <c r="AL76" s="75" t="s">
        <v>37</v>
      </c>
    </row>
    <row r="77">
      <c r="A77" s="73"/>
      <c r="B77" s="74"/>
      <c r="C77" s="74"/>
      <c r="D77" s="75" t="s">
        <v>220</v>
      </c>
      <c r="E77" s="76" t="s">
        <v>221</v>
      </c>
      <c r="F77" s="76" t="s">
        <v>222</v>
      </c>
      <c r="G77" s="77">
        <v>3.0</v>
      </c>
      <c r="H77" s="77" t="s">
        <v>74</v>
      </c>
      <c r="I77" s="78">
        <v>1.65E8</v>
      </c>
      <c r="J77" s="79">
        <v>0.0</v>
      </c>
      <c r="K77" s="79" t="str">
        <f t="shared" si="1"/>
        <v>laporan</v>
      </c>
      <c r="L77" s="80">
        <v>0.0</v>
      </c>
      <c r="M77" s="77">
        <v>1.0</v>
      </c>
      <c r="N77" s="77" t="str">
        <f t="shared" si="2"/>
        <v>laporan</v>
      </c>
      <c r="O77" s="78">
        <v>5.5E7</v>
      </c>
      <c r="P77" s="77">
        <v>0.0</v>
      </c>
      <c r="Q77" s="77" t="str">
        <f t="shared" si="3"/>
        <v>laporan</v>
      </c>
      <c r="R77" s="78">
        <v>0.0</v>
      </c>
      <c r="S77" s="77">
        <v>0.0</v>
      </c>
      <c r="T77" s="77" t="str">
        <f t="shared" si="4"/>
        <v>laporan</v>
      </c>
      <c r="U77" s="78">
        <v>0.0</v>
      </c>
      <c r="V77" s="77">
        <v>0.0</v>
      </c>
      <c r="W77" s="77" t="str">
        <f t="shared" si="5"/>
        <v>laporan</v>
      </c>
      <c r="X77" s="78">
        <v>2456550.0</v>
      </c>
      <c r="Y77" s="77">
        <v>1.0</v>
      </c>
      <c r="Z77" s="77" t="str">
        <f t="shared" si="6"/>
        <v>laporan</v>
      </c>
      <c r="AA77" s="78">
        <v>5.104475E7</v>
      </c>
      <c r="AB77" s="77">
        <f t="shared" si="7"/>
        <v>1</v>
      </c>
      <c r="AC77" s="77" t="str">
        <f t="shared" si="8"/>
        <v>laporan</v>
      </c>
      <c r="AD77" s="81">
        <f t="shared" si="13"/>
        <v>53501300</v>
      </c>
      <c r="AE77" s="73">
        <f t="shared" si="9"/>
        <v>100</v>
      </c>
      <c r="AF77" s="82">
        <f t="shared" si="40"/>
        <v>97.27509091</v>
      </c>
      <c r="AG77" s="77">
        <f t="shared" si="10"/>
        <v>1</v>
      </c>
      <c r="AH77" s="77" t="str">
        <f t="shared" si="11"/>
        <v>laporan</v>
      </c>
      <c r="AI77" s="81">
        <f t="shared" si="19"/>
        <v>53501300</v>
      </c>
      <c r="AJ77" s="73">
        <f t="shared" si="12"/>
        <v>33.33333333</v>
      </c>
      <c r="AK77" s="73">
        <f t="shared" si="20"/>
        <v>32.4250303</v>
      </c>
      <c r="AL77" s="75" t="s">
        <v>37</v>
      </c>
    </row>
    <row r="78">
      <c r="A78" s="73"/>
      <c r="B78" s="74"/>
      <c r="C78" s="74"/>
      <c r="D78" s="75" t="s">
        <v>223</v>
      </c>
      <c r="E78" s="76" t="s">
        <v>224</v>
      </c>
      <c r="F78" s="76" t="s">
        <v>225</v>
      </c>
      <c r="G78" s="77">
        <v>3.0</v>
      </c>
      <c r="H78" s="77" t="s">
        <v>74</v>
      </c>
      <c r="I78" s="78">
        <v>1.5E8</v>
      </c>
      <c r="J78" s="79">
        <v>0.0</v>
      </c>
      <c r="K78" s="79" t="str">
        <f t="shared" si="1"/>
        <v>laporan</v>
      </c>
      <c r="L78" s="80">
        <v>0.0</v>
      </c>
      <c r="M78" s="77">
        <v>1.0</v>
      </c>
      <c r="N78" s="77" t="str">
        <f t="shared" si="2"/>
        <v>laporan</v>
      </c>
      <c r="O78" s="78">
        <v>5.0E7</v>
      </c>
      <c r="P78" s="77">
        <v>0.0</v>
      </c>
      <c r="Q78" s="77" t="str">
        <f t="shared" si="3"/>
        <v>laporan</v>
      </c>
      <c r="R78" s="78">
        <v>4000000.0</v>
      </c>
      <c r="S78" s="77">
        <v>0.0</v>
      </c>
      <c r="T78" s="77" t="str">
        <f t="shared" si="4"/>
        <v>laporan</v>
      </c>
      <c r="U78" s="78">
        <v>0.0</v>
      </c>
      <c r="V78" s="77">
        <v>0.0</v>
      </c>
      <c r="W78" s="77" t="str">
        <f t="shared" si="5"/>
        <v>laporan</v>
      </c>
      <c r="X78" s="78">
        <v>0.0</v>
      </c>
      <c r="Y78" s="77">
        <v>1.0</v>
      </c>
      <c r="Z78" s="77" t="str">
        <f t="shared" si="6"/>
        <v>laporan</v>
      </c>
      <c r="AA78" s="78">
        <v>4.5747151E7</v>
      </c>
      <c r="AB78" s="77">
        <f t="shared" si="7"/>
        <v>1</v>
      </c>
      <c r="AC78" s="77" t="str">
        <f t="shared" si="8"/>
        <v>laporan</v>
      </c>
      <c r="AD78" s="81">
        <f t="shared" si="13"/>
        <v>49747151</v>
      </c>
      <c r="AE78" s="73">
        <f t="shared" si="9"/>
        <v>100</v>
      </c>
      <c r="AF78" s="82">
        <f t="shared" si="40"/>
        <v>99.494302</v>
      </c>
      <c r="AG78" s="77">
        <f t="shared" si="10"/>
        <v>1</v>
      </c>
      <c r="AH78" s="77" t="str">
        <f t="shared" si="11"/>
        <v>laporan</v>
      </c>
      <c r="AI78" s="81">
        <f t="shared" si="19"/>
        <v>49747151</v>
      </c>
      <c r="AJ78" s="73">
        <f t="shared" si="12"/>
        <v>33.33333333</v>
      </c>
      <c r="AK78" s="73">
        <f t="shared" si="20"/>
        <v>33.16476733</v>
      </c>
      <c r="AL78" s="75" t="s">
        <v>37</v>
      </c>
    </row>
    <row r="79" ht="113.25" customHeight="1">
      <c r="A79" s="40"/>
      <c r="B79" s="29"/>
      <c r="C79" s="28" t="s">
        <v>226</v>
      </c>
      <c r="D79" s="30"/>
      <c r="E79" s="31"/>
      <c r="F79" s="48" t="s">
        <v>227</v>
      </c>
      <c r="G79" s="32">
        <v>95.45</v>
      </c>
      <c r="H79" s="33" t="s">
        <v>36</v>
      </c>
      <c r="I79" s="34">
        <f>I81+I82</f>
        <v>16091673040</v>
      </c>
      <c r="J79" s="44">
        <v>0.0</v>
      </c>
      <c r="K79" s="35" t="str">
        <f t="shared" si="1"/>
        <v>skor</v>
      </c>
      <c r="L79" s="45">
        <v>0.0</v>
      </c>
      <c r="M79" s="33">
        <v>95.15</v>
      </c>
      <c r="N79" s="32" t="str">
        <f t="shared" si="2"/>
        <v>skor</v>
      </c>
      <c r="O79" s="34">
        <f>O81+O82</f>
        <v>5382674668</v>
      </c>
      <c r="P79" s="33">
        <v>0.0</v>
      </c>
      <c r="Q79" s="32" t="str">
        <f t="shared" si="3"/>
        <v>skor</v>
      </c>
      <c r="R79" s="34">
        <f>R81+R82</f>
        <v>807072781</v>
      </c>
      <c r="S79" s="33">
        <v>0.0</v>
      </c>
      <c r="T79" s="32" t="str">
        <f t="shared" si="4"/>
        <v>skor</v>
      </c>
      <c r="U79" s="34">
        <f>U81+U82</f>
        <v>1673815534</v>
      </c>
      <c r="V79" s="33">
        <v>0.0</v>
      </c>
      <c r="W79" s="32" t="str">
        <f t="shared" si="5"/>
        <v>skor</v>
      </c>
      <c r="X79" s="34">
        <f>X81+X82</f>
        <v>1039787161</v>
      </c>
      <c r="Y79" s="33">
        <v>95.15</v>
      </c>
      <c r="Z79" s="32" t="str">
        <f t="shared" si="6"/>
        <v>skor</v>
      </c>
      <c r="AA79" s="34">
        <f>AA81+AA82</f>
        <v>1743966287</v>
      </c>
      <c r="AB79" s="32">
        <f t="shared" si="7"/>
        <v>95.15</v>
      </c>
      <c r="AC79" s="32" t="str">
        <f t="shared" si="8"/>
        <v>skor</v>
      </c>
      <c r="AD79" s="37">
        <f t="shared" si="13"/>
        <v>5264641763</v>
      </c>
      <c r="AE79" s="38">
        <f t="shared" si="9"/>
        <v>100</v>
      </c>
      <c r="AF79" s="39">
        <f t="shared" si="40"/>
        <v>97.80717</v>
      </c>
      <c r="AG79" s="32">
        <f t="shared" si="10"/>
        <v>95.15</v>
      </c>
      <c r="AH79" s="32" t="str">
        <f t="shared" si="11"/>
        <v>skor</v>
      </c>
      <c r="AI79" s="37">
        <f t="shared" si="19"/>
        <v>5264641763</v>
      </c>
      <c r="AJ79" s="38">
        <f t="shared" si="12"/>
        <v>99.68569932</v>
      </c>
      <c r="AK79" s="40">
        <f t="shared" si="20"/>
        <v>32.71655937</v>
      </c>
      <c r="AL79" s="47" t="s">
        <v>37</v>
      </c>
    </row>
    <row r="80" ht="113.25" customHeight="1">
      <c r="A80" s="17"/>
      <c r="B80" s="17"/>
      <c r="C80" s="17"/>
      <c r="D80" s="17"/>
      <c r="E80" s="17"/>
      <c r="F80" s="48" t="s">
        <v>228</v>
      </c>
      <c r="G80" s="32">
        <v>84.0</v>
      </c>
      <c r="H80" s="33" t="s">
        <v>36</v>
      </c>
      <c r="I80" s="17"/>
      <c r="J80" s="35">
        <v>0.0</v>
      </c>
      <c r="K80" s="35" t="str">
        <f t="shared" si="1"/>
        <v>skor</v>
      </c>
      <c r="L80" s="49">
        <f>L82</f>
        <v>0</v>
      </c>
      <c r="M80" s="32">
        <v>83.0</v>
      </c>
      <c r="N80" s="32" t="str">
        <f t="shared" si="2"/>
        <v>skor</v>
      </c>
      <c r="O80" s="17"/>
      <c r="P80" s="32">
        <v>0.0</v>
      </c>
      <c r="Q80" s="32" t="str">
        <f t="shared" si="3"/>
        <v>skor</v>
      </c>
      <c r="R80" s="17"/>
      <c r="S80" s="32">
        <v>0.0</v>
      </c>
      <c r="T80" s="32" t="str">
        <f t="shared" si="4"/>
        <v>skor</v>
      </c>
      <c r="U80" s="17"/>
      <c r="V80" s="32">
        <v>0.0</v>
      </c>
      <c r="W80" s="32" t="str">
        <f t="shared" si="5"/>
        <v>skor</v>
      </c>
      <c r="X80" s="17"/>
      <c r="Y80" s="33">
        <v>83.43</v>
      </c>
      <c r="Z80" s="32" t="str">
        <f t="shared" si="6"/>
        <v>skor</v>
      </c>
      <c r="AA80" s="17"/>
      <c r="AB80" s="32">
        <f t="shared" si="7"/>
        <v>83.43</v>
      </c>
      <c r="AC80" s="32" t="str">
        <f t="shared" si="8"/>
        <v>skor</v>
      </c>
      <c r="AD80" s="17"/>
      <c r="AE80" s="38">
        <f t="shared" si="9"/>
        <v>100.5180723</v>
      </c>
      <c r="AF80" s="17"/>
      <c r="AG80" s="32">
        <f t="shared" si="10"/>
        <v>83.43</v>
      </c>
      <c r="AH80" s="32" t="str">
        <f t="shared" si="11"/>
        <v>skor</v>
      </c>
      <c r="AI80" s="17"/>
      <c r="AJ80" s="38">
        <f t="shared" si="12"/>
        <v>99.32142857</v>
      </c>
      <c r="AK80" s="17"/>
      <c r="AL80" s="47" t="s">
        <v>37</v>
      </c>
    </row>
    <row r="81">
      <c r="A81" s="52"/>
      <c r="B81" s="53"/>
      <c r="C81" s="53"/>
      <c r="D81" s="53" t="s">
        <v>229</v>
      </c>
      <c r="E81" s="83" t="s">
        <v>230</v>
      </c>
      <c r="F81" s="54" t="s">
        <v>231</v>
      </c>
      <c r="G81" s="55">
        <v>82.5</v>
      </c>
      <c r="H81" s="84" t="s">
        <v>36</v>
      </c>
      <c r="I81" s="56">
        <f>I87+I89+I93+I101+I105</f>
        <v>15883296040</v>
      </c>
      <c r="J81" s="44">
        <v>0.0</v>
      </c>
      <c r="K81" s="35" t="str">
        <f t="shared" si="1"/>
        <v>skor</v>
      </c>
      <c r="L81" s="45">
        <v>0.0</v>
      </c>
      <c r="M81" s="55">
        <v>81.0</v>
      </c>
      <c r="N81" s="55" t="str">
        <f t="shared" si="2"/>
        <v>skor</v>
      </c>
      <c r="O81" s="56">
        <f>O87+O89+O93+O101+O105</f>
        <v>5308455668</v>
      </c>
      <c r="P81" s="55">
        <v>0.0</v>
      </c>
      <c r="Q81" s="55" t="str">
        <f t="shared" si="3"/>
        <v>skor</v>
      </c>
      <c r="R81" s="56">
        <f>R87+R89+R93+R101+R105</f>
        <v>801920731</v>
      </c>
      <c r="S81" s="55">
        <v>0.0</v>
      </c>
      <c r="T81" s="55" t="str">
        <f t="shared" si="4"/>
        <v>skor</v>
      </c>
      <c r="U81" s="56">
        <f>U87+U89+U93+U101+U105</f>
        <v>1650362734</v>
      </c>
      <c r="V81" s="55">
        <v>0.0</v>
      </c>
      <c r="W81" s="55" t="str">
        <f t="shared" si="5"/>
        <v>skor</v>
      </c>
      <c r="X81" s="56">
        <f>X87+X89+X93+X101+X105</f>
        <v>1024548011</v>
      </c>
      <c r="Y81" s="84">
        <v>85.61</v>
      </c>
      <c r="Z81" s="55" t="str">
        <f t="shared" si="6"/>
        <v>skor</v>
      </c>
      <c r="AA81" s="56">
        <f>AA87+AA89+AA93+AA101+AA105</f>
        <v>1713903287</v>
      </c>
      <c r="AB81" s="55">
        <f t="shared" si="7"/>
        <v>85.61</v>
      </c>
      <c r="AC81" s="55" t="str">
        <f t="shared" si="8"/>
        <v>skor</v>
      </c>
      <c r="AD81" s="57">
        <f t="shared" ref="AD81:AD108" si="41">R81+U81+X81+AA81</f>
        <v>5190734763</v>
      </c>
      <c r="AE81" s="58">
        <f t="shared" si="9"/>
        <v>105.691358</v>
      </c>
      <c r="AF81" s="55">
        <f t="shared" ref="AF81:AF108" si="42">(AD81/O81)*100</f>
        <v>97.78238885</v>
      </c>
      <c r="AG81" s="55">
        <f t="shared" si="10"/>
        <v>85.61</v>
      </c>
      <c r="AH81" s="55" t="str">
        <f t="shared" si="11"/>
        <v>skor</v>
      </c>
      <c r="AI81" s="57">
        <f t="shared" ref="AI81:AI107" si="43">L81+AD81</f>
        <v>5190734763</v>
      </c>
      <c r="AJ81" s="58">
        <f t="shared" si="12"/>
        <v>103.769697</v>
      </c>
      <c r="AK81" s="58">
        <f t="shared" ref="AK81:AK107" si="44">(AI81/I81)*100</f>
        <v>32.68046349</v>
      </c>
      <c r="AL81" s="88" t="s">
        <v>37</v>
      </c>
    </row>
    <row r="82">
      <c r="A82" s="17"/>
      <c r="B82" s="17"/>
      <c r="C82" s="17"/>
      <c r="D82" s="17"/>
      <c r="E82" s="17"/>
      <c r="F82" s="54" t="s">
        <v>232</v>
      </c>
      <c r="G82" s="55">
        <v>100.0</v>
      </c>
      <c r="H82" s="84" t="s">
        <v>44</v>
      </c>
      <c r="I82" s="56">
        <f>I83+I88</f>
        <v>208377000</v>
      </c>
      <c r="J82" s="35">
        <v>0.0</v>
      </c>
      <c r="K82" s="35" t="str">
        <f t="shared" si="1"/>
        <v>%</v>
      </c>
      <c r="L82" s="49">
        <f>L83+L86+L89+L93+L101+L105</f>
        <v>0</v>
      </c>
      <c r="M82" s="84">
        <v>100.0</v>
      </c>
      <c r="N82" s="55" t="str">
        <f t="shared" si="2"/>
        <v>%</v>
      </c>
      <c r="O82" s="56">
        <f>O83+O88</f>
        <v>74219000</v>
      </c>
      <c r="P82" s="55">
        <v>0.0</v>
      </c>
      <c r="Q82" s="55" t="str">
        <f t="shared" si="3"/>
        <v>%</v>
      </c>
      <c r="R82" s="56">
        <f>R83+R88</f>
        <v>5152050</v>
      </c>
      <c r="S82" s="55">
        <v>0.0</v>
      </c>
      <c r="T82" s="55" t="str">
        <f t="shared" si="4"/>
        <v>%</v>
      </c>
      <c r="U82" s="56">
        <f>U83+U88</f>
        <v>23452800</v>
      </c>
      <c r="V82" s="55">
        <v>0.0</v>
      </c>
      <c r="W82" s="55" t="str">
        <f t="shared" si="5"/>
        <v>%</v>
      </c>
      <c r="X82" s="56">
        <f>X83+X88</f>
        <v>15239150</v>
      </c>
      <c r="Y82" s="84">
        <v>100.0</v>
      </c>
      <c r="Z82" s="55" t="str">
        <f t="shared" si="6"/>
        <v>%</v>
      </c>
      <c r="AA82" s="56">
        <f>AA83+AA88</f>
        <v>30063000</v>
      </c>
      <c r="AB82" s="55">
        <f t="shared" si="7"/>
        <v>100</v>
      </c>
      <c r="AC82" s="55" t="str">
        <f t="shared" si="8"/>
        <v>%</v>
      </c>
      <c r="AD82" s="57">
        <f t="shared" si="41"/>
        <v>73907000</v>
      </c>
      <c r="AE82" s="58">
        <f t="shared" si="9"/>
        <v>100</v>
      </c>
      <c r="AF82" s="55">
        <f t="shared" si="42"/>
        <v>99.57962247</v>
      </c>
      <c r="AG82" s="55">
        <f t="shared" si="10"/>
        <v>100</v>
      </c>
      <c r="AH82" s="55" t="str">
        <f t="shared" si="11"/>
        <v>%</v>
      </c>
      <c r="AI82" s="57">
        <f t="shared" si="43"/>
        <v>73907000</v>
      </c>
      <c r="AJ82" s="58">
        <f t="shared" si="12"/>
        <v>100</v>
      </c>
      <c r="AK82" s="58">
        <f t="shared" si="44"/>
        <v>35.46792592</v>
      </c>
      <c r="AL82" s="88" t="s">
        <v>37</v>
      </c>
    </row>
    <row r="83">
      <c r="A83" s="62"/>
      <c r="B83" s="63"/>
      <c r="C83" s="63"/>
      <c r="D83" s="64" t="s">
        <v>233</v>
      </c>
      <c r="E83" s="65" t="s">
        <v>234</v>
      </c>
      <c r="F83" s="65" t="s">
        <v>235</v>
      </c>
      <c r="G83" s="66">
        <f>SUM(G84:G85)</f>
        <v>101</v>
      </c>
      <c r="H83" s="66" t="s">
        <v>53</v>
      </c>
      <c r="I83" s="67">
        <f t="shared" ref="I83:J83" si="45">SUM(I84:I85)</f>
        <v>156000000</v>
      </c>
      <c r="J83" s="68">
        <f t="shared" si="45"/>
        <v>0</v>
      </c>
      <c r="K83" s="68" t="str">
        <f t="shared" si="1"/>
        <v>dokumen</v>
      </c>
      <c r="L83" s="69">
        <f t="shared" ref="L83:M83" si="46">SUM(L84:L85)</f>
        <v>0</v>
      </c>
      <c r="M83" s="66">
        <f t="shared" si="46"/>
        <v>33</v>
      </c>
      <c r="N83" s="66" t="str">
        <f t="shared" si="2"/>
        <v>dokumen</v>
      </c>
      <c r="O83" s="71">
        <f t="shared" ref="O83:P83" si="47">SUM(O84:O85)</f>
        <v>56760000</v>
      </c>
      <c r="P83" s="66">
        <f t="shared" si="47"/>
        <v>9</v>
      </c>
      <c r="Q83" s="66" t="str">
        <f t="shared" si="3"/>
        <v>dokumen</v>
      </c>
      <c r="R83" s="71">
        <f t="shared" ref="R83:S83" si="48">SUM(R84:R85)</f>
        <v>0</v>
      </c>
      <c r="S83" s="66">
        <f t="shared" si="48"/>
        <v>5</v>
      </c>
      <c r="T83" s="66" t="str">
        <f t="shared" si="4"/>
        <v>dokumen</v>
      </c>
      <c r="U83" s="71">
        <f t="shared" ref="U83:V83" si="49">SUM(U84:U85)</f>
        <v>19694550</v>
      </c>
      <c r="V83" s="66">
        <f t="shared" si="49"/>
        <v>7</v>
      </c>
      <c r="W83" s="66" t="str">
        <f t="shared" si="5"/>
        <v>dokumen</v>
      </c>
      <c r="X83" s="71">
        <f t="shared" ref="X83:Y83" si="50">SUM(X84:X85)</f>
        <v>10642650</v>
      </c>
      <c r="Y83" s="66">
        <f t="shared" si="50"/>
        <v>13</v>
      </c>
      <c r="Z83" s="66" t="str">
        <f t="shared" si="6"/>
        <v>dokumen</v>
      </c>
      <c r="AA83" s="71">
        <f>SUM(AA84:AA85)</f>
        <v>26124000</v>
      </c>
      <c r="AB83" s="66">
        <f t="shared" si="7"/>
        <v>34</v>
      </c>
      <c r="AC83" s="66" t="str">
        <f t="shared" si="8"/>
        <v>dokumen</v>
      </c>
      <c r="AD83" s="71">
        <f t="shared" si="41"/>
        <v>56461200</v>
      </c>
      <c r="AE83" s="62">
        <f t="shared" si="9"/>
        <v>103.030303</v>
      </c>
      <c r="AF83" s="72">
        <f t="shared" si="42"/>
        <v>99.47357294</v>
      </c>
      <c r="AG83" s="66">
        <f t="shared" si="10"/>
        <v>34</v>
      </c>
      <c r="AH83" s="66" t="str">
        <f t="shared" si="11"/>
        <v>dokumen</v>
      </c>
      <c r="AI83" s="71">
        <f t="shared" si="43"/>
        <v>56461200</v>
      </c>
      <c r="AJ83" s="62">
        <f t="shared" si="12"/>
        <v>33.66336634</v>
      </c>
      <c r="AK83" s="62">
        <f t="shared" si="44"/>
        <v>36.19307692</v>
      </c>
      <c r="AL83" s="64" t="s">
        <v>37</v>
      </c>
    </row>
    <row r="84">
      <c r="A84" s="73"/>
      <c r="B84" s="74"/>
      <c r="C84" s="74"/>
      <c r="D84" s="75" t="s">
        <v>236</v>
      </c>
      <c r="E84" s="76" t="s">
        <v>237</v>
      </c>
      <c r="F84" s="76" t="s">
        <v>238</v>
      </c>
      <c r="G84" s="77">
        <v>35.0</v>
      </c>
      <c r="H84" s="77" t="s">
        <v>53</v>
      </c>
      <c r="I84" s="78">
        <v>7.8E7</v>
      </c>
      <c r="J84" s="79">
        <v>0.0</v>
      </c>
      <c r="K84" s="79" t="str">
        <f t="shared" si="1"/>
        <v>dokumen</v>
      </c>
      <c r="L84" s="80">
        <v>0.0</v>
      </c>
      <c r="M84" s="77">
        <v>11.0</v>
      </c>
      <c r="N84" s="77" t="str">
        <f t="shared" si="2"/>
        <v>dokumen</v>
      </c>
      <c r="O84" s="78">
        <v>2.6782E7</v>
      </c>
      <c r="P84" s="77">
        <v>4.0</v>
      </c>
      <c r="Q84" s="77" t="str">
        <f t="shared" si="3"/>
        <v>dokumen</v>
      </c>
      <c r="R84" s="78">
        <v>0.0</v>
      </c>
      <c r="S84" s="77">
        <v>0.0</v>
      </c>
      <c r="T84" s="77" t="str">
        <f t="shared" si="4"/>
        <v>dokumen</v>
      </c>
      <c r="U84" s="78">
        <v>8799600.0</v>
      </c>
      <c r="V84" s="77">
        <v>3.0</v>
      </c>
      <c r="W84" s="77" t="str">
        <f t="shared" si="5"/>
        <v>dokumen</v>
      </c>
      <c r="X84" s="78">
        <v>7370350.0</v>
      </c>
      <c r="Y84" s="77">
        <v>4.0</v>
      </c>
      <c r="Z84" s="77" t="str">
        <f t="shared" si="6"/>
        <v>dokumen</v>
      </c>
      <c r="AA84" s="78">
        <v>1.045825E7</v>
      </c>
      <c r="AB84" s="77">
        <f t="shared" si="7"/>
        <v>11</v>
      </c>
      <c r="AC84" s="77" t="str">
        <f t="shared" si="8"/>
        <v>dokumen</v>
      </c>
      <c r="AD84" s="81">
        <f t="shared" si="41"/>
        <v>26628200</v>
      </c>
      <c r="AE84" s="73">
        <f t="shared" si="9"/>
        <v>100</v>
      </c>
      <c r="AF84" s="82">
        <f t="shared" si="42"/>
        <v>99.4257337</v>
      </c>
      <c r="AG84" s="77">
        <f t="shared" si="10"/>
        <v>11</v>
      </c>
      <c r="AH84" s="77" t="str">
        <f t="shared" si="11"/>
        <v>dokumen</v>
      </c>
      <c r="AI84" s="81">
        <f t="shared" si="43"/>
        <v>26628200</v>
      </c>
      <c r="AJ84" s="73">
        <f t="shared" si="12"/>
        <v>31.42857143</v>
      </c>
      <c r="AK84" s="73">
        <f t="shared" si="44"/>
        <v>34.13871795</v>
      </c>
      <c r="AL84" s="75" t="s">
        <v>37</v>
      </c>
    </row>
    <row r="85">
      <c r="A85" s="73"/>
      <c r="B85" s="74"/>
      <c r="C85" s="74"/>
      <c r="D85" s="75" t="s">
        <v>239</v>
      </c>
      <c r="E85" s="76" t="s">
        <v>240</v>
      </c>
      <c r="F85" s="76" t="s">
        <v>241</v>
      </c>
      <c r="G85" s="77">
        <v>66.0</v>
      </c>
      <c r="H85" s="77" t="s">
        <v>74</v>
      </c>
      <c r="I85" s="78">
        <v>7.8E7</v>
      </c>
      <c r="J85" s="79">
        <v>0.0</v>
      </c>
      <c r="K85" s="79" t="str">
        <f t="shared" si="1"/>
        <v>laporan</v>
      </c>
      <c r="L85" s="80">
        <v>0.0</v>
      </c>
      <c r="M85" s="77">
        <v>22.0</v>
      </c>
      <c r="N85" s="77" t="str">
        <f t="shared" si="2"/>
        <v>laporan</v>
      </c>
      <c r="O85" s="78">
        <v>2.9978E7</v>
      </c>
      <c r="P85" s="77">
        <v>5.0</v>
      </c>
      <c r="Q85" s="77" t="str">
        <f t="shared" si="3"/>
        <v>laporan</v>
      </c>
      <c r="R85" s="78">
        <v>0.0</v>
      </c>
      <c r="S85" s="77">
        <v>5.0</v>
      </c>
      <c r="T85" s="77" t="str">
        <f t="shared" si="4"/>
        <v>laporan</v>
      </c>
      <c r="U85" s="78">
        <v>1.089495E7</v>
      </c>
      <c r="V85" s="77">
        <v>4.0</v>
      </c>
      <c r="W85" s="77" t="str">
        <f t="shared" si="5"/>
        <v>laporan</v>
      </c>
      <c r="X85" s="78">
        <v>3272300.0</v>
      </c>
      <c r="Y85" s="77">
        <v>9.0</v>
      </c>
      <c r="Z85" s="77" t="str">
        <f t="shared" si="6"/>
        <v>laporan</v>
      </c>
      <c r="AA85" s="78">
        <v>1.566575E7</v>
      </c>
      <c r="AB85" s="77">
        <f t="shared" si="7"/>
        <v>23</v>
      </c>
      <c r="AC85" s="77" t="str">
        <f t="shared" si="8"/>
        <v>laporan</v>
      </c>
      <c r="AD85" s="81">
        <f t="shared" si="41"/>
        <v>29833000</v>
      </c>
      <c r="AE85" s="73">
        <f t="shared" si="9"/>
        <v>104.5454545</v>
      </c>
      <c r="AF85" s="82">
        <f t="shared" si="42"/>
        <v>99.51631196</v>
      </c>
      <c r="AG85" s="77">
        <f t="shared" si="10"/>
        <v>23</v>
      </c>
      <c r="AH85" s="77" t="str">
        <f t="shared" si="11"/>
        <v>laporan</v>
      </c>
      <c r="AI85" s="81">
        <f t="shared" si="43"/>
        <v>29833000</v>
      </c>
      <c r="AJ85" s="73">
        <f t="shared" si="12"/>
        <v>34.84848485</v>
      </c>
      <c r="AK85" s="73">
        <f t="shared" si="44"/>
        <v>38.2474359</v>
      </c>
      <c r="AL85" s="75" t="s">
        <v>37</v>
      </c>
    </row>
    <row r="86">
      <c r="A86" s="62"/>
      <c r="B86" s="63"/>
      <c r="C86" s="63"/>
      <c r="D86" s="64" t="s">
        <v>242</v>
      </c>
      <c r="E86" s="65" t="s">
        <v>243</v>
      </c>
      <c r="F86" s="65" t="s">
        <v>244</v>
      </c>
      <c r="G86" s="90">
        <v>91.0</v>
      </c>
      <c r="H86" s="72" t="s">
        <v>44</v>
      </c>
      <c r="I86" s="67">
        <f>SUM(I87:I88)</f>
        <v>13291073040</v>
      </c>
      <c r="J86" s="91">
        <v>0.0</v>
      </c>
      <c r="K86" s="91" t="str">
        <f t="shared" si="1"/>
        <v>%</v>
      </c>
      <c r="L86" s="69">
        <f>SUM(L87:L88)</f>
        <v>0</v>
      </c>
      <c r="M86" s="72">
        <v>89.0</v>
      </c>
      <c r="N86" s="72" t="str">
        <f t="shared" si="2"/>
        <v>%</v>
      </c>
      <c r="O86" s="71">
        <f>SUM(O87:O88)</f>
        <v>3845790168</v>
      </c>
      <c r="P86" s="90">
        <v>11.06</v>
      </c>
      <c r="Q86" s="72" t="str">
        <f t="shared" si="3"/>
        <v>%</v>
      </c>
      <c r="R86" s="71">
        <f>SUM(R87:R88)</f>
        <v>561392929</v>
      </c>
      <c r="S86" s="72">
        <v>33.89</v>
      </c>
      <c r="T86" s="72" t="str">
        <f t="shared" si="4"/>
        <v>%</v>
      </c>
      <c r="U86" s="71">
        <f>SUM(U87:U88)</f>
        <v>1492214508</v>
      </c>
      <c r="V86" s="72">
        <v>55.97</v>
      </c>
      <c r="W86" s="72" t="str">
        <f t="shared" si="5"/>
        <v>%</v>
      </c>
      <c r="X86" s="71">
        <f>SUM(X87:X88)</f>
        <v>786596286</v>
      </c>
      <c r="Y86" s="70">
        <v>96.28</v>
      </c>
      <c r="Z86" s="72" t="str">
        <f t="shared" si="6"/>
        <v>%</v>
      </c>
      <c r="AA86" s="71">
        <f>SUM(AA87:AA88)</f>
        <v>943024852</v>
      </c>
      <c r="AB86" s="72">
        <f t="shared" ref="AB86:AC86" si="51">Y86</f>
        <v>96.28</v>
      </c>
      <c r="AC86" s="72" t="str">
        <f t="shared" si="51"/>
        <v>%</v>
      </c>
      <c r="AD86" s="71">
        <f t="shared" si="41"/>
        <v>3783228575</v>
      </c>
      <c r="AE86" s="62">
        <f t="shared" si="9"/>
        <v>108.1797753</v>
      </c>
      <c r="AF86" s="72">
        <f t="shared" si="42"/>
        <v>98.37324476</v>
      </c>
      <c r="AG86" s="72">
        <f t="shared" si="10"/>
        <v>96.28</v>
      </c>
      <c r="AH86" s="72" t="str">
        <f t="shared" si="11"/>
        <v>%</v>
      </c>
      <c r="AI86" s="71">
        <f t="shared" si="43"/>
        <v>3783228575</v>
      </c>
      <c r="AJ86" s="62">
        <f t="shared" si="12"/>
        <v>105.8021978</v>
      </c>
      <c r="AK86" s="62">
        <f t="shared" si="44"/>
        <v>28.46443296</v>
      </c>
      <c r="AL86" s="64" t="s">
        <v>37</v>
      </c>
    </row>
    <row r="87">
      <c r="A87" s="73"/>
      <c r="B87" s="74"/>
      <c r="C87" s="74"/>
      <c r="D87" s="75" t="s">
        <v>245</v>
      </c>
      <c r="E87" s="76" t="s">
        <v>246</v>
      </c>
      <c r="F87" s="76" t="s">
        <v>247</v>
      </c>
      <c r="G87" s="77">
        <v>1428.0</v>
      </c>
      <c r="H87" s="77" t="s">
        <v>248</v>
      </c>
      <c r="I87" s="78">
        <v>1.323869604E10</v>
      </c>
      <c r="J87" s="79">
        <v>0.0</v>
      </c>
      <c r="K87" s="79" t="str">
        <f t="shared" si="1"/>
        <v>orang/ bulan</v>
      </c>
      <c r="L87" s="80">
        <v>0.0</v>
      </c>
      <c r="M87" s="85">
        <v>420.0</v>
      </c>
      <c r="N87" s="77" t="str">
        <f t="shared" si="2"/>
        <v>orang/ bulan</v>
      </c>
      <c r="O87" s="89">
        <v>3.828331168E9</v>
      </c>
      <c r="P87" s="85">
        <v>116.0</v>
      </c>
      <c r="Q87" s="77" t="str">
        <f t="shared" si="3"/>
        <v>orang/ bulan</v>
      </c>
      <c r="R87" s="78">
        <v>5.56240879E8</v>
      </c>
      <c r="S87" s="85">
        <v>116.0</v>
      </c>
      <c r="T87" s="77" t="str">
        <f t="shared" si="4"/>
        <v>orang/ bulan</v>
      </c>
      <c r="U87" s="78">
        <v>1.488456258E9</v>
      </c>
      <c r="V87" s="85">
        <v>87.0</v>
      </c>
      <c r="W87" s="77" t="str">
        <f t="shared" si="5"/>
        <v>orang/ bulan</v>
      </c>
      <c r="X87" s="78">
        <v>7.81999786E8</v>
      </c>
      <c r="Y87" s="85">
        <v>87.0</v>
      </c>
      <c r="Z87" s="77" t="str">
        <f t="shared" si="6"/>
        <v>orang/ bulan</v>
      </c>
      <c r="AA87" s="78">
        <v>9.39085852E8</v>
      </c>
      <c r="AB87" s="77">
        <f t="shared" ref="AB87:AB107" si="52">P87+S87+V87+Y87</f>
        <v>406</v>
      </c>
      <c r="AC87" s="77" t="str">
        <f t="shared" ref="AC87:AC107" si="53">Z87</f>
        <v>orang/ bulan</v>
      </c>
      <c r="AD87" s="81">
        <f t="shared" si="41"/>
        <v>3765782775</v>
      </c>
      <c r="AE87" s="73">
        <f t="shared" si="9"/>
        <v>96.66666667</v>
      </c>
      <c r="AF87" s="82">
        <f t="shared" si="42"/>
        <v>98.36617079</v>
      </c>
      <c r="AG87" s="77">
        <f t="shared" si="10"/>
        <v>406</v>
      </c>
      <c r="AH87" s="77" t="str">
        <f t="shared" si="11"/>
        <v>orang/ bulan</v>
      </c>
      <c r="AI87" s="81">
        <f t="shared" si="43"/>
        <v>3765782775</v>
      </c>
      <c r="AJ87" s="73">
        <f t="shared" si="12"/>
        <v>28.43137255</v>
      </c>
      <c r="AK87" s="73">
        <f t="shared" si="44"/>
        <v>28.44526956</v>
      </c>
      <c r="AL87" s="75" t="s">
        <v>37</v>
      </c>
    </row>
    <row r="88">
      <c r="A88" s="73"/>
      <c r="B88" s="74"/>
      <c r="C88" s="74"/>
      <c r="D88" s="75" t="s">
        <v>249</v>
      </c>
      <c r="E88" s="76" t="s">
        <v>250</v>
      </c>
      <c r="F88" s="76" t="s">
        <v>251</v>
      </c>
      <c r="G88" s="77">
        <v>132.0</v>
      </c>
      <c r="H88" s="77" t="s">
        <v>74</v>
      </c>
      <c r="I88" s="78">
        <v>5.2377E7</v>
      </c>
      <c r="J88" s="79">
        <v>0.0</v>
      </c>
      <c r="K88" s="79" t="str">
        <f t="shared" si="1"/>
        <v>laporan</v>
      </c>
      <c r="L88" s="80">
        <v>0.0</v>
      </c>
      <c r="M88" s="77">
        <v>44.0</v>
      </c>
      <c r="N88" s="77" t="str">
        <f t="shared" si="2"/>
        <v>laporan</v>
      </c>
      <c r="O88" s="78">
        <v>1.7459E7</v>
      </c>
      <c r="P88" s="77">
        <v>10.0</v>
      </c>
      <c r="Q88" s="77" t="str">
        <f t="shared" si="3"/>
        <v>laporan</v>
      </c>
      <c r="R88" s="78">
        <v>5152050.0</v>
      </c>
      <c r="S88" s="77">
        <v>10.0</v>
      </c>
      <c r="T88" s="77" t="str">
        <f t="shared" si="4"/>
        <v>laporan</v>
      </c>
      <c r="U88" s="78">
        <v>3758250.0</v>
      </c>
      <c r="V88" s="77">
        <v>11.0</v>
      </c>
      <c r="W88" s="77" t="str">
        <f t="shared" si="5"/>
        <v>laporan</v>
      </c>
      <c r="X88" s="78">
        <v>4596500.0</v>
      </c>
      <c r="Y88" s="77">
        <v>13.0</v>
      </c>
      <c r="Z88" s="77" t="str">
        <f t="shared" si="6"/>
        <v>laporan</v>
      </c>
      <c r="AA88" s="78">
        <v>3939000.0</v>
      </c>
      <c r="AB88" s="77">
        <f t="shared" si="52"/>
        <v>44</v>
      </c>
      <c r="AC88" s="77" t="str">
        <f t="shared" si="53"/>
        <v>laporan</v>
      </c>
      <c r="AD88" s="81">
        <f t="shared" si="41"/>
        <v>17445800</v>
      </c>
      <c r="AE88" s="73">
        <f t="shared" si="9"/>
        <v>100</v>
      </c>
      <c r="AF88" s="82">
        <f t="shared" si="42"/>
        <v>99.9243943</v>
      </c>
      <c r="AG88" s="77">
        <f t="shared" si="10"/>
        <v>44</v>
      </c>
      <c r="AH88" s="77" t="str">
        <f t="shared" si="11"/>
        <v>laporan</v>
      </c>
      <c r="AI88" s="81">
        <f t="shared" si="43"/>
        <v>17445800</v>
      </c>
      <c r="AJ88" s="73">
        <f t="shared" si="12"/>
        <v>33.33333333</v>
      </c>
      <c r="AK88" s="73">
        <f t="shared" si="44"/>
        <v>33.30813143</v>
      </c>
      <c r="AL88" s="75" t="s">
        <v>37</v>
      </c>
    </row>
    <row r="89">
      <c r="A89" s="62"/>
      <c r="B89" s="63"/>
      <c r="C89" s="63"/>
      <c r="D89" s="64" t="s">
        <v>252</v>
      </c>
      <c r="E89" s="65" t="s">
        <v>253</v>
      </c>
      <c r="F89" s="65" t="s">
        <v>254</v>
      </c>
      <c r="G89" s="66">
        <f>G92</f>
        <v>102</v>
      </c>
      <c r="H89" s="66" t="s">
        <v>81</v>
      </c>
      <c r="I89" s="67">
        <f>SUM(I90:I92)</f>
        <v>570000000</v>
      </c>
      <c r="J89" s="68">
        <v>0.0</v>
      </c>
      <c r="K89" s="68" t="str">
        <f t="shared" si="1"/>
        <v>orang</v>
      </c>
      <c r="L89" s="69">
        <f>SUM(L90:L92)</f>
        <v>0</v>
      </c>
      <c r="M89" s="66">
        <f>M92</f>
        <v>30</v>
      </c>
      <c r="N89" s="66" t="str">
        <f t="shared" si="2"/>
        <v>orang</v>
      </c>
      <c r="O89" s="71">
        <f>SUM(O90:O92)</f>
        <v>245000000</v>
      </c>
      <c r="P89" s="70">
        <f>P92</f>
        <v>2</v>
      </c>
      <c r="Q89" s="66" t="str">
        <f t="shared" si="3"/>
        <v>orang</v>
      </c>
      <c r="R89" s="71">
        <f>SUM(R90:R92)</f>
        <v>8853600</v>
      </c>
      <c r="S89" s="66">
        <v>0.0</v>
      </c>
      <c r="T89" s="66" t="str">
        <f t="shared" si="4"/>
        <v>orang</v>
      </c>
      <c r="U89" s="71">
        <f>SUM(U90:U92)</f>
        <v>0</v>
      </c>
      <c r="V89" s="70">
        <f>V92</f>
        <v>8</v>
      </c>
      <c r="W89" s="66" t="str">
        <f t="shared" si="5"/>
        <v>orang</v>
      </c>
      <c r="X89" s="71">
        <f>SUM(X90:X92)</f>
        <v>33263946</v>
      </c>
      <c r="Y89" s="70">
        <f>Y92</f>
        <v>19</v>
      </c>
      <c r="Z89" s="66" t="str">
        <f t="shared" si="6"/>
        <v>orang</v>
      </c>
      <c r="AA89" s="71">
        <f>SUM(AA90:AA92)</f>
        <v>192334419</v>
      </c>
      <c r="AB89" s="66">
        <f t="shared" si="52"/>
        <v>29</v>
      </c>
      <c r="AC89" s="66" t="str">
        <f t="shared" si="53"/>
        <v>orang</v>
      </c>
      <c r="AD89" s="71">
        <f t="shared" si="41"/>
        <v>234451965</v>
      </c>
      <c r="AE89" s="62">
        <f t="shared" si="9"/>
        <v>96.66666667</v>
      </c>
      <c r="AF89" s="72">
        <f t="shared" si="42"/>
        <v>95.69467959</v>
      </c>
      <c r="AG89" s="66">
        <f t="shared" si="10"/>
        <v>29</v>
      </c>
      <c r="AH89" s="66" t="str">
        <f t="shared" si="11"/>
        <v>orang</v>
      </c>
      <c r="AI89" s="71">
        <f t="shared" si="43"/>
        <v>234451965</v>
      </c>
      <c r="AJ89" s="62">
        <f t="shared" si="12"/>
        <v>28.43137255</v>
      </c>
      <c r="AK89" s="62">
        <f t="shared" si="44"/>
        <v>41.13192368</v>
      </c>
      <c r="AL89" s="64" t="s">
        <v>37</v>
      </c>
    </row>
    <row r="90">
      <c r="A90" s="73"/>
      <c r="B90" s="74"/>
      <c r="C90" s="74"/>
      <c r="D90" s="75" t="s">
        <v>255</v>
      </c>
      <c r="E90" s="76" t="s">
        <v>256</v>
      </c>
      <c r="F90" s="76" t="s">
        <v>257</v>
      </c>
      <c r="G90" s="77">
        <v>15.0</v>
      </c>
      <c r="H90" s="77" t="s">
        <v>53</v>
      </c>
      <c r="I90" s="78">
        <v>3.0E7</v>
      </c>
      <c r="J90" s="79">
        <v>0.0</v>
      </c>
      <c r="K90" s="79" t="str">
        <f t="shared" si="1"/>
        <v>dokumen</v>
      </c>
      <c r="L90" s="80">
        <v>0.0</v>
      </c>
      <c r="M90" s="77">
        <v>5.0</v>
      </c>
      <c r="N90" s="77" t="str">
        <f t="shared" si="2"/>
        <v>dokumen</v>
      </c>
      <c r="O90" s="78">
        <v>1.0E7</v>
      </c>
      <c r="P90" s="77">
        <v>2.0</v>
      </c>
      <c r="Q90" s="77" t="str">
        <f t="shared" si="3"/>
        <v>dokumen</v>
      </c>
      <c r="R90" s="78">
        <v>4443600.0</v>
      </c>
      <c r="S90" s="77">
        <v>0.0</v>
      </c>
      <c r="T90" s="77" t="str">
        <f t="shared" si="4"/>
        <v>dokumen</v>
      </c>
      <c r="U90" s="78">
        <v>0.0</v>
      </c>
      <c r="V90" s="77">
        <v>1.0</v>
      </c>
      <c r="W90" s="77" t="str">
        <f t="shared" si="5"/>
        <v>dokumen</v>
      </c>
      <c r="X90" s="78">
        <v>3633500.0</v>
      </c>
      <c r="Y90" s="77">
        <v>2.0</v>
      </c>
      <c r="Z90" s="77" t="str">
        <f t="shared" si="6"/>
        <v>dokumen</v>
      </c>
      <c r="AA90" s="78">
        <v>1882500.0</v>
      </c>
      <c r="AB90" s="77">
        <f t="shared" si="52"/>
        <v>5</v>
      </c>
      <c r="AC90" s="77" t="str">
        <f t="shared" si="53"/>
        <v>dokumen</v>
      </c>
      <c r="AD90" s="81">
        <f t="shared" si="41"/>
        <v>9959600</v>
      </c>
      <c r="AE90" s="73">
        <f t="shared" si="9"/>
        <v>100</v>
      </c>
      <c r="AF90" s="82">
        <f t="shared" si="42"/>
        <v>99.596</v>
      </c>
      <c r="AG90" s="77">
        <f t="shared" si="10"/>
        <v>5</v>
      </c>
      <c r="AH90" s="77" t="str">
        <f t="shared" si="11"/>
        <v>dokumen</v>
      </c>
      <c r="AI90" s="81">
        <f t="shared" si="43"/>
        <v>9959600</v>
      </c>
      <c r="AJ90" s="73">
        <f t="shared" si="12"/>
        <v>33.33333333</v>
      </c>
      <c r="AK90" s="73">
        <f t="shared" si="44"/>
        <v>33.19866667</v>
      </c>
      <c r="AL90" s="75" t="s">
        <v>37</v>
      </c>
    </row>
    <row r="91">
      <c r="A91" s="73"/>
      <c r="B91" s="74"/>
      <c r="C91" s="74"/>
      <c r="D91" s="75" t="s">
        <v>258</v>
      </c>
      <c r="E91" s="76" t="s">
        <v>259</v>
      </c>
      <c r="F91" s="76" t="s">
        <v>260</v>
      </c>
      <c r="G91" s="77">
        <v>15.0</v>
      </c>
      <c r="H91" s="77" t="s">
        <v>81</v>
      </c>
      <c r="I91" s="78">
        <v>9.0E7</v>
      </c>
      <c r="J91" s="79">
        <v>0.0</v>
      </c>
      <c r="K91" s="79" t="str">
        <f t="shared" si="1"/>
        <v>orang</v>
      </c>
      <c r="L91" s="80">
        <v>0.0</v>
      </c>
      <c r="M91" s="77">
        <v>3.0</v>
      </c>
      <c r="N91" s="77" t="str">
        <f t="shared" si="2"/>
        <v>orang</v>
      </c>
      <c r="O91" s="78">
        <v>1.5E7</v>
      </c>
      <c r="P91" s="77">
        <v>0.0</v>
      </c>
      <c r="Q91" s="77" t="str">
        <f t="shared" si="3"/>
        <v>orang</v>
      </c>
      <c r="R91" s="78">
        <v>0.0</v>
      </c>
      <c r="S91" s="77">
        <v>0.0</v>
      </c>
      <c r="T91" s="77" t="str">
        <f t="shared" si="4"/>
        <v>orang</v>
      </c>
      <c r="U91" s="78">
        <v>0.0</v>
      </c>
      <c r="V91" s="77">
        <v>0.0</v>
      </c>
      <c r="W91" s="77" t="str">
        <f t="shared" si="5"/>
        <v>orang</v>
      </c>
      <c r="X91" s="78">
        <v>0.0</v>
      </c>
      <c r="Y91" s="77">
        <v>4.0</v>
      </c>
      <c r="Z91" s="77" t="str">
        <f t="shared" si="6"/>
        <v>orang</v>
      </c>
      <c r="AA91" s="78">
        <v>1.3823419E7</v>
      </c>
      <c r="AB91" s="77">
        <f t="shared" si="52"/>
        <v>4</v>
      </c>
      <c r="AC91" s="77" t="str">
        <f t="shared" si="53"/>
        <v>orang</v>
      </c>
      <c r="AD91" s="81">
        <f t="shared" si="41"/>
        <v>13823419</v>
      </c>
      <c r="AE91" s="73">
        <f t="shared" si="9"/>
        <v>133.3333333</v>
      </c>
      <c r="AF91" s="82">
        <f t="shared" si="42"/>
        <v>92.15612667</v>
      </c>
      <c r="AG91" s="77">
        <f t="shared" si="10"/>
        <v>4</v>
      </c>
      <c r="AH91" s="77" t="str">
        <f t="shared" si="11"/>
        <v>orang</v>
      </c>
      <c r="AI91" s="81">
        <f t="shared" si="43"/>
        <v>13823419</v>
      </c>
      <c r="AJ91" s="73">
        <f t="shared" si="12"/>
        <v>26.66666667</v>
      </c>
      <c r="AK91" s="73">
        <f t="shared" si="44"/>
        <v>15.35935444</v>
      </c>
      <c r="AL91" s="75" t="s">
        <v>37</v>
      </c>
    </row>
    <row r="92">
      <c r="A92" s="73"/>
      <c r="B92" s="74"/>
      <c r="C92" s="74"/>
      <c r="D92" s="75" t="s">
        <v>261</v>
      </c>
      <c r="E92" s="76" t="s">
        <v>262</v>
      </c>
      <c r="F92" s="76" t="s">
        <v>263</v>
      </c>
      <c r="G92" s="77">
        <v>102.0</v>
      </c>
      <c r="H92" s="77" t="s">
        <v>81</v>
      </c>
      <c r="I92" s="78">
        <v>4.5E8</v>
      </c>
      <c r="J92" s="79">
        <v>0.0</v>
      </c>
      <c r="K92" s="79" t="str">
        <f t="shared" si="1"/>
        <v>orang</v>
      </c>
      <c r="L92" s="80">
        <v>0.0</v>
      </c>
      <c r="M92" s="77">
        <v>30.0</v>
      </c>
      <c r="N92" s="77" t="str">
        <f t="shared" si="2"/>
        <v>orang</v>
      </c>
      <c r="O92" s="78">
        <v>2.2E8</v>
      </c>
      <c r="P92" s="77">
        <v>2.0</v>
      </c>
      <c r="Q92" s="77" t="str">
        <f t="shared" si="3"/>
        <v>orang</v>
      </c>
      <c r="R92" s="78">
        <v>4410000.0</v>
      </c>
      <c r="S92" s="77">
        <v>0.0</v>
      </c>
      <c r="T92" s="77" t="str">
        <f t="shared" si="4"/>
        <v>orang</v>
      </c>
      <c r="U92" s="78">
        <v>0.0</v>
      </c>
      <c r="V92" s="77">
        <v>8.0</v>
      </c>
      <c r="W92" s="77" t="str">
        <f t="shared" si="5"/>
        <v>orang</v>
      </c>
      <c r="X92" s="78">
        <v>2.9630446E7</v>
      </c>
      <c r="Y92" s="77">
        <v>19.0</v>
      </c>
      <c r="Z92" s="77" t="str">
        <f t="shared" si="6"/>
        <v>orang</v>
      </c>
      <c r="AA92" s="78">
        <v>1.766285E8</v>
      </c>
      <c r="AB92" s="77">
        <f t="shared" si="52"/>
        <v>29</v>
      </c>
      <c r="AC92" s="77" t="str">
        <f t="shared" si="53"/>
        <v>orang</v>
      </c>
      <c r="AD92" s="81">
        <f t="shared" si="41"/>
        <v>210668946</v>
      </c>
      <c r="AE92" s="73">
        <f t="shared" si="9"/>
        <v>96.66666667</v>
      </c>
      <c r="AF92" s="82">
        <f t="shared" si="42"/>
        <v>95.75861182</v>
      </c>
      <c r="AG92" s="77">
        <f t="shared" si="10"/>
        <v>29</v>
      </c>
      <c r="AH92" s="77" t="str">
        <f t="shared" si="11"/>
        <v>orang</v>
      </c>
      <c r="AI92" s="81">
        <f t="shared" si="43"/>
        <v>210668946</v>
      </c>
      <c r="AJ92" s="73">
        <f t="shared" si="12"/>
        <v>28.43137255</v>
      </c>
      <c r="AK92" s="73">
        <f t="shared" si="44"/>
        <v>46.81532133</v>
      </c>
      <c r="AL92" s="75" t="s">
        <v>37</v>
      </c>
    </row>
    <row r="93">
      <c r="A93" s="62"/>
      <c r="B93" s="63"/>
      <c r="C93" s="63"/>
      <c r="D93" s="64" t="s">
        <v>264</v>
      </c>
      <c r="E93" s="65" t="s">
        <v>265</v>
      </c>
      <c r="F93" s="65" t="s">
        <v>266</v>
      </c>
      <c r="G93" s="66">
        <f>SUM(G94:G98)+COUNTA(G99:G100)*36</f>
        <v>243</v>
      </c>
      <c r="H93" s="66" t="s">
        <v>267</v>
      </c>
      <c r="I93" s="67">
        <f>SUM(I94:I100)</f>
        <v>1046500000</v>
      </c>
      <c r="J93" s="68">
        <f>SUM(J94:J98)</f>
        <v>0</v>
      </c>
      <c r="K93" s="68" t="str">
        <f t="shared" si="1"/>
        <v>paket</v>
      </c>
      <c r="L93" s="69">
        <f>SUM(L94:L100)</f>
        <v>0</v>
      </c>
      <c r="M93" s="66">
        <f>SUM(M94:M98)+12+12</f>
        <v>81</v>
      </c>
      <c r="N93" s="66" t="str">
        <f t="shared" si="2"/>
        <v>paket</v>
      </c>
      <c r="O93" s="71">
        <f>SUM(O94:O100)</f>
        <v>721145000</v>
      </c>
      <c r="P93" s="70">
        <f>SUM(P94:P98)+COUNT(P99:P100)*3</f>
        <v>21</v>
      </c>
      <c r="Q93" s="66" t="str">
        <f t="shared" si="3"/>
        <v>paket</v>
      </c>
      <c r="R93" s="71">
        <f>SUM(R94:R100)</f>
        <v>176160884</v>
      </c>
      <c r="S93" s="70">
        <f>SUM(S94:S98)+COUNT(S99:S100)*3</f>
        <v>24</v>
      </c>
      <c r="T93" s="66" t="str">
        <f t="shared" si="4"/>
        <v>paket</v>
      </c>
      <c r="U93" s="71">
        <f>SUM(U94:U100)</f>
        <v>101821582</v>
      </c>
      <c r="V93" s="70">
        <f>SUM(V94:V98)+COUNT(V99:V100)*3</f>
        <v>22</v>
      </c>
      <c r="W93" s="66" t="str">
        <f t="shared" si="5"/>
        <v>paket</v>
      </c>
      <c r="X93" s="71">
        <f>SUM(X94:X100)</f>
        <v>150652704</v>
      </c>
      <c r="Y93" s="70">
        <f>SUM(Y94:Y98)+COUNT(Y99:Y100)*3</f>
        <v>14</v>
      </c>
      <c r="Z93" s="66" t="str">
        <f t="shared" si="6"/>
        <v>paket</v>
      </c>
      <c r="AA93" s="71">
        <f>SUM(AA94:AA100)</f>
        <v>281796241</v>
      </c>
      <c r="AB93" s="66">
        <f t="shared" si="52"/>
        <v>81</v>
      </c>
      <c r="AC93" s="66" t="str">
        <f t="shared" si="53"/>
        <v>paket</v>
      </c>
      <c r="AD93" s="71">
        <f t="shared" si="41"/>
        <v>710431411</v>
      </c>
      <c r="AE93" s="62">
        <f t="shared" si="9"/>
        <v>100</v>
      </c>
      <c r="AF93" s="72">
        <f t="shared" si="42"/>
        <v>98.5143641</v>
      </c>
      <c r="AG93" s="66">
        <f t="shared" si="10"/>
        <v>81</v>
      </c>
      <c r="AH93" s="66" t="str">
        <f t="shared" si="11"/>
        <v>paket</v>
      </c>
      <c r="AI93" s="71">
        <f t="shared" si="43"/>
        <v>710431411</v>
      </c>
      <c r="AJ93" s="62">
        <f t="shared" si="12"/>
        <v>33.33333333</v>
      </c>
      <c r="AK93" s="62">
        <f t="shared" si="44"/>
        <v>67.88642246</v>
      </c>
      <c r="AL93" s="64" t="s">
        <v>37</v>
      </c>
    </row>
    <row r="94">
      <c r="A94" s="73"/>
      <c r="B94" s="74"/>
      <c r="C94" s="74"/>
      <c r="D94" s="75" t="s">
        <v>268</v>
      </c>
      <c r="E94" s="76" t="s">
        <v>269</v>
      </c>
      <c r="F94" s="76" t="s">
        <v>270</v>
      </c>
      <c r="G94" s="77">
        <v>18.0</v>
      </c>
      <c r="H94" s="77" t="s">
        <v>267</v>
      </c>
      <c r="I94" s="78">
        <v>1.65E7</v>
      </c>
      <c r="J94" s="79">
        <v>0.0</v>
      </c>
      <c r="K94" s="79" t="str">
        <f t="shared" si="1"/>
        <v>paket</v>
      </c>
      <c r="L94" s="80">
        <v>0.0</v>
      </c>
      <c r="M94" s="77">
        <v>6.0</v>
      </c>
      <c r="N94" s="77" t="str">
        <f t="shared" si="2"/>
        <v>paket</v>
      </c>
      <c r="O94" s="78">
        <v>5000000.0</v>
      </c>
      <c r="P94" s="77">
        <v>2.0</v>
      </c>
      <c r="Q94" s="77" t="str">
        <f t="shared" si="3"/>
        <v>paket</v>
      </c>
      <c r="R94" s="78">
        <v>2358300.0</v>
      </c>
      <c r="S94" s="77">
        <v>0.0</v>
      </c>
      <c r="T94" s="77" t="str">
        <f t="shared" si="4"/>
        <v>paket</v>
      </c>
      <c r="U94" s="78">
        <v>0.0</v>
      </c>
      <c r="V94" s="77">
        <v>4.0</v>
      </c>
      <c r="W94" s="77" t="str">
        <f t="shared" si="5"/>
        <v>paket</v>
      </c>
      <c r="X94" s="78">
        <v>2638250.0</v>
      </c>
      <c r="Y94" s="77">
        <v>0.0</v>
      </c>
      <c r="Z94" s="77" t="str">
        <f t="shared" si="6"/>
        <v>paket</v>
      </c>
      <c r="AA94" s="78">
        <v>0.0</v>
      </c>
      <c r="AB94" s="77">
        <f t="shared" si="52"/>
        <v>6</v>
      </c>
      <c r="AC94" s="77" t="str">
        <f t="shared" si="53"/>
        <v>paket</v>
      </c>
      <c r="AD94" s="81">
        <f t="shared" si="41"/>
        <v>4996550</v>
      </c>
      <c r="AE94" s="73">
        <f t="shared" si="9"/>
        <v>100</v>
      </c>
      <c r="AF94" s="82">
        <f t="shared" si="42"/>
        <v>99.931</v>
      </c>
      <c r="AG94" s="77">
        <f t="shared" si="10"/>
        <v>6</v>
      </c>
      <c r="AH94" s="77" t="str">
        <f t="shared" si="11"/>
        <v>paket</v>
      </c>
      <c r="AI94" s="81">
        <f t="shared" si="43"/>
        <v>4996550</v>
      </c>
      <c r="AJ94" s="73">
        <f t="shared" si="12"/>
        <v>33.33333333</v>
      </c>
      <c r="AK94" s="73">
        <f t="shared" si="44"/>
        <v>30.28212121</v>
      </c>
      <c r="AL94" s="75" t="s">
        <v>37</v>
      </c>
    </row>
    <row r="95">
      <c r="A95" s="73"/>
      <c r="B95" s="74"/>
      <c r="C95" s="74"/>
      <c r="D95" s="75" t="s">
        <v>271</v>
      </c>
      <c r="E95" s="76" t="s">
        <v>272</v>
      </c>
      <c r="F95" s="76" t="s">
        <v>273</v>
      </c>
      <c r="G95" s="77">
        <v>45.0</v>
      </c>
      <c r="H95" s="77" t="s">
        <v>267</v>
      </c>
      <c r="I95" s="78">
        <v>1.65E8</v>
      </c>
      <c r="J95" s="79">
        <v>0.0</v>
      </c>
      <c r="K95" s="79" t="str">
        <f t="shared" si="1"/>
        <v>paket</v>
      </c>
      <c r="L95" s="80">
        <v>0.0</v>
      </c>
      <c r="M95" s="77">
        <v>15.0</v>
      </c>
      <c r="N95" s="77" t="str">
        <f t="shared" si="2"/>
        <v>paket</v>
      </c>
      <c r="O95" s="78">
        <v>2.08025E8</v>
      </c>
      <c r="P95" s="77">
        <v>5.0</v>
      </c>
      <c r="Q95" s="77" t="str">
        <f t="shared" si="3"/>
        <v>paket</v>
      </c>
      <c r="R95" s="78">
        <v>1.005652E8</v>
      </c>
      <c r="S95" s="77">
        <v>5.0</v>
      </c>
      <c r="T95" s="77" t="str">
        <f t="shared" si="4"/>
        <v>paket</v>
      </c>
      <c r="U95" s="78">
        <v>1.837095E7</v>
      </c>
      <c r="V95" s="77">
        <v>3.0</v>
      </c>
      <c r="W95" s="77" t="str">
        <f t="shared" si="5"/>
        <v>paket</v>
      </c>
      <c r="X95" s="78">
        <v>1.47781E7</v>
      </c>
      <c r="Y95" s="77">
        <v>2.0</v>
      </c>
      <c r="Z95" s="77" t="str">
        <f t="shared" si="6"/>
        <v>paket</v>
      </c>
      <c r="AA95" s="78">
        <v>6.691545E7</v>
      </c>
      <c r="AB95" s="77">
        <f t="shared" si="52"/>
        <v>15</v>
      </c>
      <c r="AC95" s="77" t="str">
        <f t="shared" si="53"/>
        <v>paket</v>
      </c>
      <c r="AD95" s="81">
        <f t="shared" si="41"/>
        <v>200629700</v>
      </c>
      <c r="AE95" s="73">
        <f t="shared" si="9"/>
        <v>100</v>
      </c>
      <c r="AF95" s="82">
        <f t="shared" si="42"/>
        <v>96.44499459</v>
      </c>
      <c r="AG95" s="77">
        <f t="shared" si="10"/>
        <v>15</v>
      </c>
      <c r="AH95" s="77" t="str">
        <f t="shared" si="11"/>
        <v>paket</v>
      </c>
      <c r="AI95" s="81">
        <f t="shared" si="43"/>
        <v>200629700</v>
      </c>
      <c r="AJ95" s="73">
        <f t="shared" si="12"/>
        <v>33.33333333</v>
      </c>
      <c r="AK95" s="73">
        <f t="shared" si="44"/>
        <v>121.5937576</v>
      </c>
      <c r="AL95" s="75" t="s">
        <v>37</v>
      </c>
    </row>
    <row r="96">
      <c r="A96" s="73"/>
      <c r="B96" s="74"/>
      <c r="C96" s="74"/>
      <c r="D96" s="75" t="s">
        <v>274</v>
      </c>
      <c r="E96" s="76" t="s">
        <v>275</v>
      </c>
      <c r="F96" s="76" t="s">
        <v>276</v>
      </c>
      <c r="G96" s="77">
        <v>36.0</v>
      </c>
      <c r="H96" s="77" t="s">
        <v>267</v>
      </c>
      <c r="I96" s="78">
        <v>3.0E7</v>
      </c>
      <c r="J96" s="79">
        <v>0.0</v>
      </c>
      <c r="K96" s="79" t="str">
        <f t="shared" si="1"/>
        <v>paket</v>
      </c>
      <c r="L96" s="80">
        <v>0.0</v>
      </c>
      <c r="M96" s="77">
        <v>12.0</v>
      </c>
      <c r="N96" s="77" t="str">
        <f t="shared" si="2"/>
        <v>paket</v>
      </c>
      <c r="O96" s="78">
        <v>1.75E7</v>
      </c>
      <c r="P96" s="77">
        <v>3.0</v>
      </c>
      <c r="Q96" s="77" t="str">
        <f t="shared" si="3"/>
        <v>paket</v>
      </c>
      <c r="R96" s="78">
        <v>2164300.0</v>
      </c>
      <c r="S96" s="77">
        <v>4.0</v>
      </c>
      <c r="T96" s="77" t="str">
        <f t="shared" si="4"/>
        <v>paket</v>
      </c>
      <c r="U96" s="78">
        <v>3475450.0</v>
      </c>
      <c r="V96" s="77">
        <v>4.0</v>
      </c>
      <c r="W96" s="77" t="str">
        <f t="shared" si="5"/>
        <v>paket</v>
      </c>
      <c r="X96" s="78">
        <v>5166000.0</v>
      </c>
      <c r="Y96" s="77">
        <v>1.0</v>
      </c>
      <c r="Z96" s="77" t="str">
        <f t="shared" si="6"/>
        <v>paket</v>
      </c>
      <c r="AA96" s="78">
        <v>6636050.0</v>
      </c>
      <c r="AB96" s="77">
        <f t="shared" si="52"/>
        <v>12</v>
      </c>
      <c r="AC96" s="77" t="str">
        <f t="shared" si="53"/>
        <v>paket</v>
      </c>
      <c r="AD96" s="81">
        <f t="shared" si="41"/>
        <v>17441800</v>
      </c>
      <c r="AE96" s="73">
        <f t="shared" si="9"/>
        <v>100</v>
      </c>
      <c r="AF96" s="82">
        <f t="shared" si="42"/>
        <v>99.66742857</v>
      </c>
      <c r="AG96" s="77">
        <f t="shared" si="10"/>
        <v>12</v>
      </c>
      <c r="AH96" s="77" t="str">
        <f t="shared" si="11"/>
        <v>paket</v>
      </c>
      <c r="AI96" s="81">
        <f t="shared" si="43"/>
        <v>17441800</v>
      </c>
      <c r="AJ96" s="73">
        <f t="shared" si="12"/>
        <v>33.33333333</v>
      </c>
      <c r="AK96" s="73">
        <f t="shared" si="44"/>
        <v>58.13933333</v>
      </c>
      <c r="AL96" s="75" t="s">
        <v>37</v>
      </c>
    </row>
    <row r="97">
      <c r="A97" s="73"/>
      <c r="B97" s="74"/>
      <c r="C97" s="74"/>
      <c r="D97" s="75" t="s">
        <v>277</v>
      </c>
      <c r="E97" s="76" t="s">
        <v>278</v>
      </c>
      <c r="F97" s="76" t="s">
        <v>279</v>
      </c>
      <c r="G97" s="77">
        <v>36.0</v>
      </c>
      <c r="H97" s="77" t="s">
        <v>267</v>
      </c>
      <c r="I97" s="78">
        <v>1.8E8</v>
      </c>
      <c r="J97" s="79">
        <v>0.0</v>
      </c>
      <c r="K97" s="79" t="str">
        <f t="shared" si="1"/>
        <v>paket</v>
      </c>
      <c r="L97" s="80">
        <v>0.0</v>
      </c>
      <c r="M97" s="77">
        <v>12.0</v>
      </c>
      <c r="N97" s="77" t="str">
        <f t="shared" si="2"/>
        <v>paket</v>
      </c>
      <c r="O97" s="78">
        <v>6.0E7</v>
      </c>
      <c r="P97" s="77">
        <v>2.0</v>
      </c>
      <c r="Q97" s="77" t="str">
        <f t="shared" si="3"/>
        <v>paket</v>
      </c>
      <c r="R97" s="78">
        <v>7101150.0</v>
      </c>
      <c r="S97" s="77">
        <v>4.0</v>
      </c>
      <c r="T97" s="77" t="str">
        <f t="shared" si="4"/>
        <v>paket</v>
      </c>
      <c r="U97" s="78">
        <v>1.23344E7</v>
      </c>
      <c r="V97" s="77">
        <v>3.0</v>
      </c>
      <c r="W97" s="77" t="str">
        <f t="shared" si="5"/>
        <v>paket</v>
      </c>
      <c r="X97" s="78">
        <v>1.63534E7</v>
      </c>
      <c r="Y97" s="77">
        <v>3.0</v>
      </c>
      <c r="Z97" s="77" t="str">
        <f t="shared" si="6"/>
        <v>paket</v>
      </c>
      <c r="AA97" s="78">
        <v>2.20706E7</v>
      </c>
      <c r="AB97" s="77">
        <f t="shared" si="52"/>
        <v>12</v>
      </c>
      <c r="AC97" s="77" t="str">
        <f t="shared" si="53"/>
        <v>paket</v>
      </c>
      <c r="AD97" s="81">
        <f t="shared" si="41"/>
        <v>57859550</v>
      </c>
      <c r="AE97" s="73">
        <f t="shared" si="9"/>
        <v>100</v>
      </c>
      <c r="AF97" s="82">
        <f t="shared" si="42"/>
        <v>96.43258333</v>
      </c>
      <c r="AG97" s="77">
        <f t="shared" si="10"/>
        <v>12</v>
      </c>
      <c r="AH97" s="77" t="str">
        <f t="shared" si="11"/>
        <v>paket</v>
      </c>
      <c r="AI97" s="81">
        <f t="shared" si="43"/>
        <v>57859550</v>
      </c>
      <c r="AJ97" s="73">
        <f t="shared" si="12"/>
        <v>33.33333333</v>
      </c>
      <c r="AK97" s="73">
        <f t="shared" si="44"/>
        <v>32.14419444</v>
      </c>
      <c r="AL97" s="75" t="s">
        <v>37</v>
      </c>
    </row>
    <row r="98">
      <c r="A98" s="73"/>
      <c r="B98" s="74"/>
      <c r="C98" s="74"/>
      <c r="D98" s="75" t="s">
        <v>280</v>
      </c>
      <c r="E98" s="76" t="s">
        <v>281</v>
      </c>
      <c r="F98" s="76" t="s">
        <v>282</v>
      </c>
      <c r="G98" s="77">
        <v>36.0</v>
      </c>
      <c r="H98" s="77" t="s">
        <v>267</v>
      </c>
      <c r="I98" s="78">
        <v>3.3E7</v>
      </c>
      <c r="J98" s="79">
        <v>0.0</v>
      </c>
      <c r="K98" s="79" t="str">
        <f t="shared" si="1"/>
        <v>paket</v>
      </c>
      <c r="L98" s="80">
        <v>0.0</v>
      </c>
      <c r="M98" s="77">
        <v>12.0</v>
      </c>
      <c r="N98" s="77" t="str">
        <f t="shared" si="2"/>
        <v>paket</v>
      </c>
      <c r="O98" s="78">
        <v>1.3E7</v>
      </c>
      <c r="P98" s="77">
        <v>3.0</v>
      </c>
      <c r="Q98" s="77" t="str">
        <f t="shared" si="3"/>
        <v>paket</v>
      </c>
      <c r="R98" s="78">
        <v>3132650.0</v>
      </c>
      <c r="S98" s="77">
        <v>5.0</v>
      </c>
      <c r="T98" s="77" t="str">
        <f t="shared" si="4"/>
        <v>paket</v>
      </c>
      <c r="U98" s="78">
        <v>3520150.0</v>
      </c>
      <c r="V98" s="77">
        <v>2.0</v>
      </c>
      <c r="W98" s="77" t="str">
        <f t="shared" si="5"/>
        <v>paket</v>
      </c>
      <c r="X98" s="78">
        <v>204500.0</v>
      </c>
      <c r="Y98" s="77">
        <v>2.0</v>
      </c>
      <c r="Z98" s="77" t="str">
        <f t="shared" si="6"/>
        <v>paket</v>
      </c>
      <c r="AA98" s="78">
        <v>5829350.0</v>
      </c>
      <c r="AB98" s="77">
        <f t="shared" si="52"/>
        <v>12</v>
      </c>
      <c r="AC98" s="77" t="str">
        <f t="shared" si="53"/>
        <v>paket</v>
      </c>
      <c r="AD98" s="81">
        <f t="shared" si="41"/>
        <v>12686650</v>
      </c>
      <c r="AE98" s="73">
        <f t="shared" si="9"/>
        <v>100</v>
      </c>
      <c r="AF98" s="82">
        <f t="shared" si="42"/>
        <v>97.58961538</v>
      </c>
      <c r="AG98" s="77">
        <f t="shared" si="10"/>
        <v>12</v>
      </c>
      <c r="AH98" s="77" t="str">
        <f t="shared" si="11"/>
        <v>paket</v>
      </c>
      <c r="AI98" s="81">
        <f t="shared" si="43"/>
        <v>12686650</v>
      </c>
      <c r="AJ98" s="73">
        <f t="shared" si="12"/>
        <v>33.33333333</v>
      </c>
      <c r="AK98" s="73">
        <f t="shared" si="44"/>
        <v>38.44439394</v>
      </c>
      <c r="AL98" s="75" t="s">
        <v>37</v>
      </c>
    </row>
    <row r="99">
      <c r="A99" s="73"/>
      <c r="B99" s="74"/>
      <c r="C99" s="74"/>
      <c r="D99" s="75" t="s">
        <v>283</v>
      </c>
      <c r="E99" s="76" t="s">
        <v>284</v>
      </c>
      <c r="F99" s="76" t="s">
        <v>285</v>
      </c>
      <c r="G99" s="77">
        <v>108.0</v>
      </c>
      <c r="H99" s="77" t="s">
        <v>53</v>
      </c>
      <c r="I99" s="78">
        <v>1.65E7</v>
      </c>
      <c r="J99" s="79">
        <v>0.0</v>
      </c>
      <c r="K99" s="79" t="str">
        <f t="shared" si="1"/>
        <v>dokumen</v>
      </c>
      <c r="L99" s="80">
        <v>0.0</v>
      </c>
      <c r="M99" s="77">
        <v>36.0</v>
      </c>
      <c r="N99" s="77" t="str">
        <f t="shared" si="2"/>
        <v>dokumen</v>
      </c>
      <c r="O99" s="78">
        <v>4620000.0</v>
      </c>
      <c r="P99" s="77">
        <v>9.0</v>
      </c>
      <c r="Q99" s="77" t="str">
        <f t="shared" si="3"/>
        <v>dokumen</v>
      </c>
      <c r="R99" s="78">
        <v>1155000.0</v>
      </c>
      <c r="S99" s="77">
        <v>9.0</v>
      </c>
      <c r="T99" s="77" t="str">
        <f t="shared" si="4"/>
        <v>dokumen</v>
      </c>
      <c r="U99" s="78">
        <v>770000.0</v>
      </c>
      <c r="V99" s="77">
        <v>9.0</v>
      </c>
      <c r="W99" s="77" t="str">
        <f t="shared" si="5"/>
        <v>dokumen</v>
      </c>
      <c r="X99" s="78">
        <v>1155000.0</v>
      </c>
      <c r="Y99" s="77">
        <v>9.0</v>
      </c>
      <c r="Z99" s="77" t="str">
        <f t="shared" si="6"/>
        <v>dokumen</v>
      </c>
      <c r="AA99" s="78">
        <v>1540000.0</v>
      </c>
      <c r="AB99" s="77">
        <f t="shared" si="52"/>
        <v>36</v>
      </c>
      <c r="AC99" s="77" t="str">
        <f t="shared" si="53"/>
        <v>dokumen</v>
      </c>
      <c r="AD99" s="81">
        <f t="shared" si="41"/>
        <v>4620000</v>
      </c>
      <c r="AE99" s="73">
        <f t="shared" si="9"/>
        <v>100</v>
      </c>
      <c r="AF99" s="82">
        <f t="shared" si="42"/>
        <v>100</v>
      </c>
      <c r="AG99" s="77">
        <f t="shared" si="10"/>
        <v>36</v>
      </c>
      <c r="AH99" s="77" t="str">
        <f t="shared" si="11"/>
        <v>dokumen</v>
      </c>
      <c r="AI99" s="81">
        <f t="shared" si="43"/>
        <v>4620000</v>
      </c>
      <c r="AJ99" s="73">
        <f t="shared" si="12"/>
        <v>33.33333333</v>
      </c>
      <c r="AK99" s="73">
        <f t="shared" si="44"/>
        <v>28</v>
      </c>
      <c r="AL99" s="75" t="s">
        <v>37</v>
      </c>
    </row>
    <row r="100">
      <c r="A100" s="73"/>
      <c r="B100" s="74"/>
      <c r="C100" s="74"/>
      <c r="D100" s="75" t="s">
        <v>286</v>
      </c>
      <c r="E100" s="76" t="s">
        <v>287</v>
      </c>
      <c r="F100" s="76" t="s">
        <v>288</v>
      </c>
      <c r="G100" s="77">
        <v>36.0</v>
      </c>
      <c r="H100" s="77" t="s">
        <v>74</v>
      </c>
      <c r="I100" s="78">
        <v>6.055E8</v>
      </c>
      <c r="J100" s="79">
        <v>0.0</v>
      </c>
      <c r="K100" s="79" t="str">
        <f t="shared" si="1"/>
        <v>laporan</v>
      </c>
      <c r="L100" s="80">
        <v>0.0</v>
      </c>
      <c r="M100" s="77">
        <v>12.0</v>
      </c>
      <c r="N100" s="77" t="str">
        <f t="shared" si="2"/>
        <v>laporan</v>
      </c>
      <c r="O100" s="78">
        <v>4.13E8</v>
      </c>
      <c r="P100" s="77">
        <v>3.0</v>
      </c>
      <c r="Q100" s="77" t="str">
        <f t="shared" si="3"/>
        <v>laporan</v>
      </c>
      <c r="R100" s="78">
        <v>5.9684284E7</v>
      </c>
      <c r="S100" s="77">
        <v>3.0</v>
      </c>
      <c r="T100" s="77" t="str">
        <f t="shared" si="4"/>
        <v>laporan</v>
      </c>
      <c r="U100" s="78">
        <v>6.3350632E7</v>
      </c>
      <c r="V100" s="77">
        <v>3.0</v>
      </c>
      <c r="W100" s="77" t="str">
        <f t="shared" si="5"/>
        <v>laporan</v>
      </c>
      <c r="X100" s="78">
        <v>1.10357454E8</v>
      </c>
      <c r="Y100" s="77">
        <v>3.0</v>
      </c>
      <c r="Z100" s="77" t="str">
        <f t="shared" si="6"/>
        <v>laporan</v>
      </c>
      <c r="AA100" s="78">
        <v>1.78804791E8</v>
      </c>
      <c r="AB100" s="77">
        <f t="shared" si="52"/>
        <v>12</v>
      </c>
      <c r="AC100" s="77" t="str">
        <f t="shared" si="53"/>
        <v>laporan</v>
      </c>
      <c r="AD100" s="81">
        <f t="shared" si="41"/>
        <v>412197161</v>
      </c>
      <c r="AE100" s="73">
        <f t="shared" si="9"/>
        <v>100</v>
      </c>
      <c r="AF100" s="82">
        <f t="shared" si="42"/>
        <v>99.80560799</v>
      </c>
      <c r="AG100" s="77">
        <f t="shared" si="10"/>
        <v>12</v>
      </c>
      <c r="AH100" s="77" t="str">
        <f t="shared" si="11"/>
        <v>laporan</v>
      </c>
      <c r="AI100" s="81">
        <f t="shared" si="43"/>
        <v>412197161</v>
      </c>
      <c r="AJ100" s="73">
        <f t="shared" si="12"/>
        <v>33.33333333</v>
      </c>
      <c r="AK100" s="73">
        <f t="shared" si="44"/>
        <v>68.0755014</v>
      </c>
      <c r="AL100" s="75" t="s">
        <v>37</v>
      </c>
    </row>
    <row r="101">
      <c r="A101" s="62"/>
      <c r="B101" s="63"/>
      <c r="C101" s="63"/>
      <c r="D101" s="64" t="s">
        <v>289</v>
      </c>
      <c r="E101" s="65" t="s">
        <v>290</v>
      </c>
      <c r="F101" s="65" t="s">
        <v>291</v>
      </c>
      <c r="G101" s="66">
        <f>SUM(G102:G104)</f>
        <v>111</v>
      </c>
      <c r="H101" s="66" t="s">
        <v>74</v>
      </c>
      <c r="I101" s="67">
        <f t="shared" ref="I101:J101" si="54">SUM(I102:I104)</f>
        <v>557100000</v>
      </c>
      <c r="J101" s="68">
        <f t="shared" si="54"/>
        <v>0</v>
      </c>
      <c r="K101" s="68" t="str">
        <f t="shared" si="1"/>
        <v>laporan</v>
      </c>
      <c r="L101" s="69">
        <f t="shared" ref="L101:M101" si="55">SUM(L102:L104)</f>
        <v>0</v>
      </c>
      <c r="M101" s="66">
        <f t="shared" si="55"/>
        <v>37</v>
      </c>
      <c r="N101" s="66" t="str">
        <f t="shared" si="2"/>
        <v>laporan</v>
      </c>
      <c r="O101" s="71">
        <f t="shared" ref="O101:P101" si="56">SUM(O102:O104)</f>
        <v>180170632</v>
      </c>
      <c r="P101" s="66">
        <f t="shared" si="56"/>
        <v>11</v>
      </c>
      <c r="Q101" s="66" t="str">
        <f t="shared" si="3"/>
        <v>laporan</v>
      </c>
      <c r="R101" s="71">
        <f t="shared" ref="R101:S101" si="57">SUM(R102:R104)</f>
        <v>36239883</v>
      </c>
      <c r="S101" s="66">
        <f t="shared" si="57"/>
        <v>8</v>
      </c>
      <c r="T101" s="66" t="str">
        <f t="shared" si="4"/>
        <v>laporan</v>
      </c>
      <c r="U101" s="71">
        <f t="shared" ref="U101:V101" si="58">SUM(U102:U104)</f>
        <v>41074102</v>
      </c>
      <c r="V101" s="66">
        <f t="shared" si="58"/>
        <v>9</v>
      </c>
      <c r="W101" s="66" t="str">
        <f t="shared" si="5"/>
        <v>laporan</v>
      </c>
      <c r="X101" s="71">
        <f t="shared" ref="X101:Y101" si="59">SUM(X102:X104)</f>
        <v>37275098</v>
      </c>
      <c r="Y101" s="66">
        <f t="shared" si="59"/>
        <v>9</v>
      </c>
      <c r="Z101" s="66" t="str">
        <f t="shared" si="6"/>
        <v>laporan</v>
      </c>
      <c r="AA101" s="71">
        <f>SUM(AA102:AA104)</f>
        <v>52844437</v>
      </c>
      <c r="AB101" s="66">
        <f t="shared" si="52"/>
        <v>37</v>
      </c>
      <c r="AC101" s="66" t="str">
        <f t="shared" si="53"/>
        <v>laporan</v>
      </c>
      <c r="AD101" s="71">
        <f t="shared" si="41"/>
        <v>167433520</v>
      </c>
      <c r="AE101" s="62">
        <f t="shared" si="9"/>
        <v>100</v>
      </c>
      <c r="AF101" s="72">
        <f t="shared" si="42"/>
        <v>92.93052821</v>
      </c>
      <c r="AG101" s="66">
        <f t="shared" si="10"/>
        <v>37</v>
      </c>
      <c r="AH101" s="66" t="str">
        <f t="shared" si="11"/>
        <v>laporan</v>
      </c>
      <c r="AI101" s="71">
        <f t="shared" si="43"/>
        <v>167433520</v>
      </c>
      <c r="AJ101" s="62">
        <f t="shared" si="12"/>
        <v>33.33333333</v>
      </c>
      <c r="AK101" s="62">
        <f t="shared" si="44"/>
        <v>30.05448214</v>
      </c>
      <c r="AL101" s="64" t="s">
        <v>37</v>
      </c>
    </row>
    <row r="102">
      <c r="A102" s="73"/>
      <c r="B102" s="74"/>
      <c r="C102" s="74"/>
      <c r="D102" s="75" t="s">
        <v>292</v>
      </c>
      <c r="E102" s="76" t="s">
        <v>293</v>
      </c>
      <c r="F102" s="76" t="s">
        <v>294</v>
      </c>
      <c r="G102" s="77">
        <v>36.0</v>
      </c>
      <c r="H102" s="77" t="s">
        <v>74</v>
      </c>
      <c r="I102" s="78">
        <v>2.25E8</v>
      </c>
      <c r="J102" s="79">
        <v>0.0</v>
      </c>
      <c r="K102" s="79" t="str">
        <f t="shared" si="1"/>
        <v>laporan</v>
      </c>
      <c r="L102" s="80">
        <v>0.0</v>
      </c>
      <c r="M102" s="77">
        <v>12.0</v>
      </c>
      <c r="N102" s="77" t="str">
        <f t="shared" si="2"/>
        <v>laporan</v>
      </c>
      <c r="O102" s="78">
        <v>7.0E7</v>
      </c>
      <c r="P102" s="77">
        <v>3.0</v>
      </c>
      <c r="Q102" s="77" t="str">
        <f t="shared" si="3"/>
        <v>laporan</v>
      </c>
      <c r="R102" s="78">
        <v>1.5569683E7</v>
      </c>
      <c r="S102" s="77">
        <v>3.0</v>
      </c>
      <c r="T102" s="77" t="str">
        <f t="shared" si="4"/>
        <v>laporan</v>
      </c>
      <c r="U102" s="78">
        <v>1.3489152E7</v>
      </c>
      <c r="V102" s="77">
        <v>3.0</v>
      </c>
      <c r="W102" s="77" t="str">
        <f t="shared" si="5"/>
        <v>laporan</v>
      </c>
      <c r="X102" s="78">
        <v>1.4010098E7</v>
      </c>
      <c r="Y102" s="77">
        <v>3.0</v>
      </c>
      <c r="Z102" s="77" t="str">
        <f t="shared" si="6"/>
        <v>laporan</v>
      </c>
      <c r="AA102" s="78">
        <v>1.5881289E7</v>
      </c>
      <c r="AB102" s="77">
        <f t="shared" si="52"/>
        <v>12</v>
      </c>
      <c r="AC102" s="77" t="str">
        <f t="shared" si="53"/>
        <v>laporan</v>
      </c>
      <c r="AD102" s="81">
        <f t="shared" si="41"/>
        <v>58950222</v>
      </c>
      <c r="AE102" s="73">
        <f t="shared" si="9"/>
        <v>100</v>
      </c>
      <c r="AF102" s="82">
        <f t="shared" si="42"/>
        <v>84.21460286</v>
      </c>
      <c r="AG102" s="77">
        <f t="shared" si="10"/>
        <v>12</v>
      </c>
      <c r="AH102" s="77" t="str">
        <f t="shared" si="11"/>
        <v>laporan</v>
      </c>
      <c r="AI102" s="81">
        <f t="shared" si="43"/>
        <v>58950222</v>
      </c>
      <c r="AJ102" s="73">
        <f t="shared" si="12"/>
        <v>33.33333333</v>
      </c>
      <c r="AK102" s="73">
        <f t="shared" si="44"/>
        <v>26.20009867</v>
      </c>
      <c r="AL102" s="75" t="s">
        <v>37</v>
      </c>
    </row>
    <row r="103">
      <c r="A103" s="73"/>
      <c r="B103" s="74"/>
      <c r="C103" s="74"/>
      <c r="D103" s="75" t="s">
        <v>295</v>
      </c>
      <c r="E103" s="76" t="s">
        <v>296</v>
      </c>
      <c r="F103" s="76" t="s">
        <v>297</v>
      </c>
      <c r="G103" s="77">
        <v>36.0</v>
      </c>
      <c r="H103" s="77" t="s">
        <v>74</v>
      </c>
      <c r="I103" s="78">
        <v>6.0E7</v>
      </c>
      <c r="J103" s="79">
        <v>0.0</v>
      </c>
      <c r="K103" s="79" t="str">
        <f t="shared" si="1"/>
        <v>laporan</v>
      </c>
      <c r="L103" s="80">
        <v>0.0</v>
      </c>
      <c r="M103" s="77">
        <v>12.0</v>
      </c>
      <c r="N103" s="77" t="str">
        <f t="shared" si="2"/>
        <v>laporan</v>
      </c>
      <c r="O103" s="78">
        <v>2.5786E7</v>
      </c>
      <c r="P103" s="77">
        <v>5.0</v>
      </c>
      <c r="Q103" s="77" t="str">
        <f t="shared" si="3"/>
        <v>laporan</v>
      </c>
      <c r="R103" s="78">
        <v>8550200.0</v>
      </c>
      <c r="S103" s="77">
        <v>1.0</v>
      </c>
      <c r="T103" s="77" t="str">
        <f t="shared" si="4"/>
        <v>laporan</v>
      </c>
      <c r="U103" s="78">
        <v>2945000.0</v>
      </c>
      <c r="V103" s="77">
        <v>3.0</v>
      </c>
      <c r="W103" s="77" t="str">
        <f t="shared" si="5"/>
        <v>laporan</v>
      </c>
      <c r="X103" s="78">
        <v>5085000.0</v>
      </c>
      <c r="Y103" s="77">
        <v>3.0</v>
      </c>
      <c r="Z103" s="77" t="str">
        <f t="shared" si="6"/>
        <v>laporan</v>
      </c>
      <c r="AA103" s="78">
        <v>8433560.0</v>
      </c>
      <c r="AB103" s="77">
        <f t="shared" si="52"/>
        <v>12</v>
      </c>
      <c r="AC103" s="77" t="str">
        <f t="shared" si="53"/>
        <v>laporan</v>
      </c>
      <c r="AD103" s="81">
        <f t="shared" si="41"/>
        <v>25013760</v>
      </c>
      <c r="AE103" s="73">
        <f t="shared" si="9"/>
        <v>100</v>
      </c>
      <c r="AF103" s="82">
        <f t="shared" si="42"/>
        <v>97.00519662</v>
      </c>
      <c r="AG103" s="77">
        <f t="shared" si="10"/>
        <v>12</v>
      </c>
      <c r="AH103" s="77" t="str">
        <f t="shared" si="11"/>
        <v>laporan</v>
      </c>
      <c r="AI103" s="81">
        <f t="shared" si="43"/>
        <v>25013760</v>
      </c>
      <c r="AJ103" s="73">
        <f t="shared" si="12"/>
        <v>33.33333333</v>
      </c>
      <c r="AK103" s="73">
        <f t="shared" si="44"/>
        <v>41.6896</v>
      </c>
      <c r="AL103" s="75" t="s">
        <v>37</v>
      </c>
    </row>
    <row r="104">
      <c r="A104" s="73"/>
      <c r="B104" s="74"/>
      <c r="C104" s="74"/>
      <c r="D104" s="75" t="s">
        <v>298</v>
      </c>
      <c r="E104" s="76" t="s">
        <v>299</v>
      </c>
      <c r="F104" s="76" t="s">
        <v>300</v>
      </c>
      <c r="G104" s="77">
        <v>39.0</v>
      </c>
      <c r="H104" s="77" t="s">
        <v>74</v>
      </c>
      <c r="I104" s="78">
        <v>2.721E8</v>
      </c>
      <c r="J104" s="79">
        <v>0.0</v>
      </c>
      <c r="K104" s="79" t="str">
        <f t="shared" si="1"/>
        <v>laporan</v>
      </c>
      <c r="L104" s="80">
        <v>0.0</v>
      </c>
      <c r="M104" s="77">
        <v>13.0</v>
      </c>
      <c r="N104" s="77" t="str">
        <f t="shared" si="2"/>
        <v>laporan</v>
      </c>
      <c r="O104" s="78">
        <v>8.4384632E7</v>
      </c>
      <c r="P104" s="77">
        <v>3.0</v>
      </c>
      <c r="Q104" s="77" t="str">
        <f t="shared" si="3"/>
        <v>laporan</v>
      </c>
      <c r="R104" s="78">
        <v>1.212E7</v>
      </c>
      <c r="S104" s="77">
        <v>4.0</v>
      </c>
      <c r="T104" s="77" t="str">
        <f t="shared" si="4"/>
        <v>laporan</v>
      </c>
      <c r="U104" s="78">
        <v>2.463995E7</v>
      </c>
      <c r="V104" s="77">
        <v>3.0</v>
      </c>
      <c r="W104" s="77" t="str">
        <f t="shared" si="5"/>
        <v>laporan</v>
      </c>
      <c r="X104" s="78">
        <v>1.818E7</v>
      </c>
      <c r="Y104" s="77">
        <v>3.0</v>
      </c>
      <c r="Z104" s="77" t="str">
        <f t="shared" si="6"/>
        <v>laporan</v>
      </c>
      <c r="AA104" s="78">
        <v>2.8529588E7</v>
      </c>
      <c r="AB104" s="77">
        <f t="shared" si="52"/>
        <v>13</v>
      </c>
      <c r="AC104" s="77" t="str">
        <f t="shared" si="53"/>
        <v>laporan</v>
      </c>
      <c r="AD104" s="81">
        <f t="shared" si="41"/>
        <v>83469538</v>
      </c>
      <c r="AE104" s="73">
        <f t="shared" si="9"/>
        <v>100</v>
      </c>
      <c r="AF104" s="82">
        <f t="shared" si="42"/>
        <v>98.91556794</v>
      </c>
      <c r="AG104" s="77">
        <f t="shared" si="10"/>
        <v>13</v>
      </c>
      <c r="AH104" s="77" t="str">
        <f t="shared" si="11"/>
        <v>laporan</v>
      </c>
      <c r="AI104" s="81">
        <f t="shared" si="43"/>
        <v>83469538</v>
      </c>
      <c r="AJ104" s="73">
        <f t="shared" si="12"/>
        <v>33.33333333</v>
      </c>
      <c r="AK104" s="73">
        <f t="shared" si="44"/>
        <v>30.67605219</v>
      </c>
      <c r="AL104" s="75" t="s">
        <v>37</v>
      </c>
    </row>
    <row r="105">
      <c r="A105" s="62"/>
      <c r="B105" s="63"/>
      <c r="C105" s="63"/>
      <c r="D105" s="64" t="s">
        <v>301</v>
      </c>
      <c r="E105" s="65" t="s">
        <v>302</v>
      </c>
      <c r="F105" s="65" t="s">
        <v>303</v>
      </c>
      <c r="G105" s="66">
        <f>SUM(G106:G107)</f>
        <v>60</v>
      </c>
      <c r="H105" s="66" t="s">
        <v>304</v>
      </c>
      <c r="I105" s="67">
        <f t="shared" ref="I105:J105" si="60">SUM(I106:I107)</f>
        <v>471000000</v>
      </c>
      <c r="J105" s="68">
        <f t="shared" si="60"/>
        <v>0</v>
      </c>
      <c r="K105" s="68" t="str">
        <f t="shared" si="1"/>
        <v>unit</v>
      </c>
      <c r="L105" s="69">
        <f t="shared" ref="L105:M105" si="61">SUM(L106:L107)</f>
        <v>0</v>
      </c>
      <c r="M105" s="66">
        <f t="shared" si="61"/>
        <v>18</v>
      </c>
      <c r="N105" s="66" t="str">
        <f t="shared" si="2"/>
        <v>unit</v>
      </c>
      <c r="O105" s="71">
        <f t="shared" ref="O105:P105" si="62">SUM(O106:O107)</f>
        <v>333808868</v>
      </c>
      <c r="P105" s="66">
        <f t="shared" si="62"/>
        <v>7</v>
      </c>
      <c r="Q105" s="66" t="str">
        <f t="shared" si="3"/>
        <v>unit</v>
      </c>
      <c r="R105" s="71">
        <f t="shared" ref="R105:S105" si="63">SUM(R106:R107)</f>
        <v>24425485</v>
      </c>
      <c r="S105" s="66">
        <f t="shared" si="63"/>
        <v>0</v>
      </c>
      <c r="T105" s="66" t="str">
        <f t="shared" si="4"/>
        <v>unit</v>
      </c>
      <c r="U105" s="71">
        <f t="shared" ref="U105:V105" si="64">SUM(U106:U107)</f>
        <v>19010792</v>
      </c>
      <c r="V105" s="66">
        <f t="shared" si="64"/>
        <v>2</v>
      </c>
      <c r="W105" s="66" t="str">
        <f t="shared" si="5"/>
        <v>unit</v>
      </c>
      <c r="X105" s="71">
        <f t="shared" ref="X105:Y105" si="65">SUM(X106:X107)</f>
        <v>21356477</v>
      </c>
      <c r="Y105" s="66">
        <f t="shared" si="65"/>
        <v>9</v>
      </c>
      <c r="Z105" s="66" t="str">
        <f t="shared" si="6"/>
        <v>unit</v>
      </c>
      <c r="AA105" s="71">
        <f>SUM(AA106:AA107)</f>
        <v>247842338</v>
      </c>
      <c r="AB105" s="66">
        <f t="shared" si="52"/>
        <v>18</v>
      </c>
      <c r="AC105" s="66" t="str">
        <f t="shared" si="53"/>
        <v>unit</v>
      </c>
      <c r="AD105" s="71">
        <f t="shared" si="41"/>
        <v>312635092</v>
      </c>
      <c r="AE105" s="62">
        <f t="shared" si="9"/>
        <v>100</v>
      </c>
      <c r="AF105" s="72">
        <f t="shared" si="42"/>
        <v>93.65691627</v>
      </c>
      <c r="AG105" s="66">
        <f t="shared" si="10"/>
        <v>18</v>
      </c>
      <c r="AH105" s="66" t="str">
        <f t="shared" si="11"/>
        <v>unit</v>
      </c>
      <c r="AI105" s="71">
        <f t="shared" si="43"/>
        <v>312635092</v>
      </c>
      <c r="AJ105" s="62">
        <f t="shared" si="12"/>
        <v>30</v>
      </c>
      <c r="AK105" s="62">
        <f t="shared" si="44"/>
        <v>66.37687728</v>
      </c>
      <c r="AL105" s="64" t="s">
        <v>37</v>
      </c>
    </row>
    <row r="106">
      <c r="A106" s="73"/>
      <c r="B106" s="74"/>
      <c r="C106" s="74"/>
      <c r="D106" s="75" t="s">
        <v>305</v>
      </c>
      <c r="E106" s="76" t="s">
        <v>306</v>
      </c>
      <c r="F106" s="76" t="s">
        <v>307</v>
      </c>
      <c r="G106" s="77">
        <v>57.0</v>
      </c>
      <c r="H106" s="77" t="s">
        <v>304</v>
      </c>
      <c r="I106" s="78">
        <v>4.35E8</v>
      </c>
      <c r="J106" s="79">
        <v>0.0</v>
      </c>
      <c r="K106" s="79" t="str">
        <f t="shared" si="1"/>
        <v>unit</v>
      </c>
      <c r="L106" s="80">
        <v>0.0</v>
      </c>
      <c r="M106" s="77">
        <v>17.0</v>
      </c>
      <c r="N106" s="77" t="str">
        <f t="shared" si="2"/>
        <v>unit</v>
      </c>
      <c r="O106" s="78">
        <v>1.24367268E8</v>
      </c>
      <c r="P106" s="77">
        <v>7.0</v>
      </c>
      <c r="Q106" s="77" t="str">
        <f t="shared" si="3"/>
        <v>unit</v>
      </c>
      <c r="R106" s="78">
        <v>2.2577485E7</v>
      </c>
      <c r="S106" s="77">
        <v>0.0</v>
      </c>
      <c r="T106" s="77" t="str">
        <f t="shared" si="4"/>
        <v>unit</v>
      </c>
      <c r="U106" s="78">
        <v>1.7756792E7</v>
      </c>
      <c r="V106" s="77">
        <v>2.0</v>
      </c>
      <c r="W106" s="77" t="str">
        <f t="shared" si="5"/>
        <v>unit</v>
      </c>
      <c r="X106" s="78">
        <v>1.8802477E7</v>
      </c>
      <c r="Y106" s="77">
        <v>8.0</v>
      </c>
      <c r="Z106" s="77" t="str">
        <f t="shared" si="6"/>
        <v>unit</v>
      </c>
      <c r="AA106" s="78">
        <v>4.9168556E7</v>
      </c>
      <c r="AB106" s="77">
        <f t="shared" si="52"/>
        <v>17</v>
      </c>
      <c r="AC106" s="77" t="str">
        <f t="shared" si="53"/>
        <v>unit</v>
      </c>
      <c r="AD106" s="81">
        <f t="shared" si="41"/>
        <v>108305310</v>
      </c>
      <c r="AE106" s="73">
        <f t="shared" si="9"/>
        <v>100</v>
      </c>
      <c r="AF106" s="82">
        <f t="shared" si="42"/>
        <v>87.08506003</v>
      </c>
      <c r="AG106" s="77">
        <f t="shared" si="10"/>
        <v>17</v>
      </c>
      <c r="AH106" s="77" t="str">
        <f t="shared" si="11"/>
        <v>unit</v>
      </c>
      <c r="AI106" s="81">
        <f t="shared" si="43"/>
        <v>108305310</v>
      </c>
      <c r="AJ106" s="73">
        <f t="shared" si="12"/>
        <v>29.8245614</v>
      </c>
      <c r="AK106" s="73">
        <f t="shared" si="44"/>
        <v>24.89777241</v>
      </c>
      <c r="AL106" s="75" t="s">
        <v>37</v>
      </c>
    </row>
    <row r="107">
      <c r="A107" s="73"/>
      <c r="B107" s="74"/>
      <c r="C107" s="74"/>
      <c r="D107" s="75" t="s">
        <v>308</v>
      </c>
      <c r="E107" s="76" t="s">
        <v>309</v>
      </c>
      <c r="F107" s="76" t="s">
        <v>310</v>
      </c>
      <c r="G107" s="77">
        <v>3.0</v>
      </c>
      <c r="H107" s="77" t="s">
        <v>304</v>
      </c>
      <c r="I107" s="78">
        <v>3.6E7</v>
      </c>
      <c r="J107" s="79">
        <v>0.0</v>
      </c>
      <c r="K107" s="79" t="str">
        <f t="shared" si="1"/>
        <v>unit</v>
      </c>
      <c r="L107" s="80">
        <v>0.0</v>
      </c>
      <c r="M107" s="77">
        <v>1.0</v>
      </c>
      <c r="N107" s="77" t="str">
        <f t="shared" si="2"/>
        <v>unit</v>
      </c>
      <c r="O107" s="78">
        <v>2.094416E8</v>
      </c>
      <c r="P107" s="77">
        <v>0.0</v>
      </c>
      <c r="Q107" s="77" t="str">
        <f t="shared" si="3"/>
        <v>unit</v>
      </c>
      <c r="R107" s="78">
        <v>1848000.0</v>
      </c>
      <c r="S107" s="77">
        <v>0.0</v>
      </c>
      <c r="T107" s="77" t="str">
        <f t="shared" si="4"/>
        <v>unit</v>
      </c>
      <c r="U107" s="78">
        <v>1254000.0</v>
      </c>
      <c r="V107" s="77">
        <v>0.0</v>
      </c>
      <c r="W107" s="77" t="str">
        <f t="shared" si="5"/>
        <v>unit</v>
      </c>
      <c r="X107" s="78">
        <v>2554000.0</v>
      </c>
      <c r="Y107" s="77">
        <v>1.0</v>
      </c>
      <c r="Z107" s="77" t="str">
        <f t="shared" si="6"/>
        <v>unit</v>
      </c>
      <c r="AA107" s="78">
        <v>1.98673782E8</v>
      </c>
      <c r="AB107" s="77">
        <f t="shared" si="52"/>
        <v>1</v>
      </c>
      <c r="AC107" s="77" t="str">
        <f t="shared" si="53"/>
        <v>unit</v>
      </c>
      <c r="AD107" s="81">
        <f t="shared" si="41"/>
        <v>204329782</v>
      </c>
      <c r="AE107" s="73">
        <f t="shared" si="9"/>
        <v>100</v>
      </c>
      <c r="AF107" s="82">
        <f t="shared" si="42"/>
        <v>97.55931104</v>
      </c>
      <c r="AG107" s="77">
        <f t="shared" si="10"/>
        <v>1</v>
      </c>
      <c r="AH107" s="77" t="str">
        <f t="shared" si="11"/>
        <v>unit</v>
      </c>
      <c r="AI107" s="81">
        <f t="shared" si="43"/>
        <v>204329782</v>
      </c>
      <c r="AJ107" s="73">
        <f t="shared" si="12"/>
        <v>33.33333333</v>
      </c>
      <c r="AK107" s="73">
        <f t="shared" si="44"/>
        <v>567.5827278</v>
      </c>
      <c r="AL107" s="75" t="s">
        <v>37</v>
      </c>
    </row>
    <row r="108">
      <c r="A108" s="92"/>
      <c r="B108" s="92"/>
      <c r="C108" s="92"/>
      <c r="D108" s="92"/>
      <c r="E108" s="92"/>
      <c r="F108" s="92"/>
      <c r="G108" s="93"/>
      <c r="H108" s="93"/>
      <c r="I108" s="93">
        <f>I82+I81+I65+I64+I35+I34+I19+I18</f>
        <v>30381673040</v>
      </c>
      <c r="J108" s="49"/>
      <c r="K108" s="49"/>
      <c r="L108" s="49">
        <f>L82+L65+L34+L18</f>
        <v>0</v>
      </c>
      <c r="M108" s="93"/>
      <c r="N108" s="93"/>
      <c r="O108" s="93">
        <f>O82+O81+O65+O64+O35+O34+O19+O18</f>
        <v>11328490168</v>
      </c>
      <c r="P108" s="93"/>
      <c r="Q108" s="93"/>
      <c r="R108" s="93">
        <f>R82+R81+R65+R64+R35+R34+R19+R18</f>
        <v>1228706029</v>
      </c>
      <c r="S108" s="93"/>
      <c r="T108" s="93"/>
      <c r="U108" s="93">
        <f>U82+U81+U65+U64+U35+U34+U19+U18</f>
        <v>2540253306</v>
      </c>
      <c r="V108" s="93"/>
      <c r="W108" s="93"/>
      <c r="X108" s="93">
        <f>X82+X81+X65+X64+X35+X34+X19+X18</f>
        <v>2458122334</v>
      </c>
      <c r="Y108" s="93"/>
      <c r="Z108" s="93"/>
      <c r="AA108" s="93">
        <f>AA82+AA81+AA65+AA64+AA35+AA34+AA19+AA18</f>
        <v>4679886484</v>
      </c>
      <c r="AB108" s="92"/>
      <c r="AC108" s="92"/>
      <c r="AD108" s="93">
        <f t="shared" si="41"/>
        <v>10906968153</v>
      </c>
      <c r="AE108" s="94">
        <f>AVERAGE(AE82,AE65,AE34,AE35,AE18,AE19)</f>
        <v>92.03333333</v>
      </c>
      <c r="AF108" s="94">
        <f t="shared" si="42"/>
        <v>96.27909802</v>
      </c>
      <c r="AG108" s="94">
        <f>AVERAGE(AG82,AG65,AG34,AG35,AG18,AG19)</f>
        <v>85.35</v>
      </c>
      <c r="AH108" s="94"/>
      <c r="AI108" s="93">
        <f>AI82+AI65+AI34+AI18</f>
        <v>2038712647</v>
      </c>
      <c r="AJ108" s="94">
        <f>AVERAGE(AJ82,AJ65,AJ34,AJ35,AJ18,AJ19)</f>
        <v>90.5016835</v>
      </c>
      <c r="AK108" s="92"/>
      <c r="AL108" s="95" t="s">
        <v>37</v>
      </c>
    </row>
    <row r="109">
      <c r="A109" s="96"/>
      <c r="B109" s="97"/>
      <c r="C109" s="97"/>
      <c r="D109" s="97"/>
      <c r="E109" s="97"/>
      <c r="F109" s="98" t="s">
        <v>311</v>
      </c>
      <c r="G109" s="15"/>
      <c r="H109" s="15"/>
      <c r="I109" s="15"/>
      <c r="J109" s="15"/>
      <c r="K109" s="15"/>
      <c r="L109" s="15"/>
      <c r="M109" s="15"/>
      <c r="N109" s="15"/>
      <c r="O109" s="16"/>
      <c r="P109" s="99"/>
      <c r="Q109" s="99"/>
      <c r="R109" s="99"/>
      <c r="S109" s="99"/>
      <c r="T109" s="99"/>
      <c r="U109" s="99"/>
      <c r="V109" s="99"/>
      <c r="W109" s="99"/>
      <c r="X109" s="99"/>
      <c r="Y109" s="99"/>
      <c r="Z109" s="99"/>
      <c r="AA109" s="99"/>
      <c r="AB109" s="97"/>
      <c r="AC109" s="97"/>
      <c r="AD109" s="96"/>
      <c r="AE109" s="100">
        <f t="shared" ref="AE109:AG109" si="66">AE108</f>
        <v>92.03333333</v>
      </c>
      <c r="AF109" s="100">
        <f t="shared" si="66"/>
        <v>96.27909802</v>
      </c>
      <c r="AG109" s="100">
        <f t="shared" si="66"/>
        <v>85.35</v>
      </c>
      <c r="AH109" s="100"/>
      <c r="AI109" s="101"/>
      <c r="AJ109" s="100">
        <f>AJ108</f>
        <v>90.5016835</v>
      </c>
      <c r="AK109" s="97"/>
      <c r="AL109" s="95" t="s">
        <v>37</v>
      </c>
    </row>
    <row r="110">
      <c r="A110" s="102" t="s">
        <v>312</v>
      </c>
      <c r="B110" s="15"/>
      <c r="C110" s="15"/>
      <c r="D110" s="16"/>
      <c r="E110" s="103" t="s">
        <v>313</v>
      </c>
      <c r="F110" s="104"/>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4"/>
      <c r="AC110" s="104"/>
      <c r="AD110" s="105"/>
      <c r="AE110" s="103"/>
      <c r="AF110" s="103"/>
      <c r="AG110" s="105"/>
      <c r="AH110" s="105"/>
      <c r="AI110" s="105"/>
      <c r="AJ110" s="104"/>
      <c r="AK110" s="104"/>
      <c r="AL110" s="103"/>
    </row>
    <row r="111">
      <c r="A111" s="102" t="s">
        <v>314</v>
      </c>
      <c r="B111" s="15"/>
      <c r="C111" s="15"/>
      <c r="D111" s="16"/>
      <c r="E111" s="103" t="s">
        <v>315</v>
      </c>
      <c r="F111" s="104"/>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4"/>
      <c r="AC111" s="104"/>
      <c r="AD111" s="105"/>
      <c r="AE111" s="103"/>
      <c r="AF111" s="103"/>
      <c r="AG111" s="105"/>
      <c r="AH111" s="105"/>
      <c r="AI111" s="105"/>
      <c r="AJ111" s="104"/>
      <c r="AK111" s="104"/>
      <c r="AL111" s="103"/>
    </row>
    <row r="112">
      <c r="A112" s="102" t="s">
        <v>316</v>
      </c>
      <c r="B112" s="15"/>
      <c r="C112" s="15"/>
      <c r="D112" s="16"/>
      <c r="E112" s="103" t="s">
        <v>317</v>
      </c>
      <c r="F112" s="104"/>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4"/>
      <c r="AC112" s="104"/>
      <c r="AD112" s="105"/>
      <c r="AE112" s="103"/>
      <c r="AF112" s="103"/>
      <c r="AG112" s="105"/>
      <c r="AH112" s="105"/>
      <c r="AI112" s="105"/>
      <c r="AJ112" s="104"/>
      <c r="AK112" s="104"/>
      <c r="AL112" s="103"/>
    </row>
    <row r="113">
      <c r="A113" s="102" t="s">
        <v>318</v>
      </c>
      <c r="B113" s="15"/>
      <c r="C113" s="15"/>
      <c r="D113" s="16"/>
      <c r="E113" s="103" t="s">
        <v>319</v>
      </c>
      <c r="F113" s="104"/>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4"/>
      <c r="AC113" s="104"/>
      <c r="AD113" s="105"/>
      <c r="AE113" s="103"/>
      <c r="AF113" s="103"/>
      <c r="AG113" s="105"/>
      <c r="AH113" s="105"/>
      <c r="AI113" s="105"/>
      <c r="AJ113" s="104"/>
      <c r="AK113" s="104"/>
      <c r="AL113" s="103"/>
    </row>
  </sheetData>
  <mergeCells count="101">
    <mergeCell ref="A12:A13"/>
    <mergeCell ref="B12:B13"/>
    <mergeCell ref="C12:C13"/>
    <mergeCell ref="D12:D13"/>
    <mergeCell ref="E12:E13"/>
    <mergeCell ref="F12:F13"/>
    <mergeCell ref="G12:I12"/>
    <mergeCell ref="A14:A16"/>
    <mergeCell ref="B14:B16"/>
    <mergeCell ref="C14:C16"/>
    <mergeCell ref="D14:D16"/>
    <mergeCell ref="E14:E16"/>
    <mergeCell ref="F14:F15"/>
    <mergeCell ref="I14:I15"/>
    <mergeCell ref="A18:A19"/>
    <mergeCell ref="B18:B19"/>
    <mergeCell ref="C18:C19"/>
    <mergeCell ref="D18:D19"/>
    <mergeCell ref="E18:E19"/>
    <mergeCell ref="A34:A35"/>
    <mergeCell ref="B34:B35"/>
    <mergeCell ref="E34:E35"/>
    <mergeCell ref="C34:C35"/>
    <mergeCell ref="D34:D35"/>
    <mergeCell ref="A64:A65"/>
    <mergeCell ref="B64:B65"/>
    <mergeCell ref="C64:C65"/>
    <mergeCell ref="D64:D65"/>
    <mergeCell ref="E64:E65"/>
    <mergeCell ref="R79:R80"/>
    <mergeCell ref="U79:U80"/>
    <mergeCell ref="X79:X80"/>
    <mergeCell ref="AA79:AA80"/>
    <mergeCell ref="AD79:AD80"/>
    <mergeCell ref="AF79:AF80"/>
    <mergeCell ref="AI79:AI80"/>
    <mergeCell ref="AK79:AK80"/>
    <mergeCell ref="A79:A80"/>
    <mergeCell ref="B79:B80"/>
    <mergeCell ref="C79:C80"/>
    <mergeCell ref="D79:D80"/>
    <mergeCell ref="E79:E80"/>
    <mergeCell ref="I79:I80"/>
    <mergeCell ref="O79:O80"/>
    <mergeCell ref="A111:D111"/>
    <mergeCell ref="A112:D112"/>
    <mergeCell ref="A113:D113"/>
    <mergeCell ref="A81:A82"/>
    <mergeCell ref="B81:B82"/>
    <mergeCell ref="C81:C82"/>
    <mergeCell ref="D81:D82"/>
    <mergeCell ref="E81:E82"/>
    <mergeCell ref="F109:O109"/>
    <mergeCell ref="A110:D110"/>
    <mergeCell ref="AE12:AF12"/>
    <mergeCell ref="AG12:AI12"/>
    <mergeCell ref="AJ12:AK12"/>
    <mergeCell ref="AL12:AL13"/>
    <mergeCell ref="AF14:AF15"/>
    <mergeCell ref="AI14:AI15"/>
    <mergeCell ref="AK14:AK15"/>
    <mergeCell ref="AL14:AL15"/>
    <mergeCell ref="AI18:AI19"/>
    <mergeCell ref="AK18:AK19"/>
    <mergeCell ref="AL18:AL19"/>
    <mergeCell ref="M10:O11"/>
    <mergeCell ref="P11:R11"/>
    <mergeCell ref="S11:U11"/>
    <mergeCell ref="V11:X11"/>
    <mergeCell ref="J10:L11"/>
    <mergeCell ref="P10:AA10"/>
    <mergeCell ref="AB10:AD11"/>
    <mergeCell ref="AE10:AF11"/>
    <mergeCell ref="AG10:AI11"/>
    <mergeCell ref="AJ10:AK11"/>
    <mergeCell ref="AL10:AL11"/>
    <mergeCell ref="Y11:AA11"/>
    <mergeCell ref="A10:A11"/>
    <mergeCell ref="B10:B11"/>
    <mergeCell ref="C10:C11"/>
    <mergeCell ref="D10:D11"/>
    <mergeCell ref="E10:E11"/>
    <mergeCell ref="F10:F11"/>
    <mergeCell ref="G10:I11"/>
    <mergeCell ref="J12:L12"/>
    <mergeCell ref="M12:O12"/>
    <mergeCell ref="P12:R12"/>
    <mergeCell ref="S12:U12"/>
    <mergeCell ref="V12:X12"/>
    <mergeCell ref="Y12:AA12"/>
    <mergeCell ref="AB12:AD12"/>
    <mergeCell ref="L14:L15"/>
    <mergeCell ref="O14:O15"/>
    <mergeCell ref="R14:R15"/>
    <mergeCell ref="U14:U15"/>
    <mergeCell ref="X14:X15"/>
    <mergeCell ref="AA14:AA15"/>
    <mergeCell ref="AD14:AD15"/>
    <mergeCell ref="AI34:AI35"/>
    <mergeCell ref="AK34:AK35"/>
    <mergeCell ref="AL34:AL35"/>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19.14"/>
    <col customWidth="1" min="4" max="4" width="19.71"/>
    <col customWidth="1" min="5" max="5" width="27.57"/>
    <col customWidth="1" min="6" max="6" width="40.14"/>
    <col customWidth="1" min="7" max="8" width="14.71"/>
    <col customWidth="1" min="9" max="9" width="20.43"/>
    <col customWidth="1" min="10" max="11" width="14.71"/>
    <col customWidth="1" min="12" max="12" width="13.14"/>
    <col customWidth="1" min="13" max="14" width="14.71"/>
    <col customWidth="1" min="15" max="15" width="20.29"/>
    <col customWidth="1" min="16" max="17" width="14.71"/>
    <col customWidth="1" min="18" max="18" width="18.43"/>
    <col customWidth="1" min="19" max="20" width="12.57"/>
    <col customWidth="1" min="21" max="21" width="20.0"/>
    <col customWidth="1" min="22" max="23" width="12.57"/>
    <col customWidth="1" min="24" max="24" width="20.29"/>
    <col customWidth="1" min="25" max="26" width="12.57"/>
    <col customWidth="1" min="27" max="27" width="20.43"/>
    <col customWidth="1" min="28" max="29" width="14.71"/>
    <col customWidth="1" min="30" max="30" width="20.0"/>
    <col customWidth="1" min="31" max="32" width="16.57"/>
    <col customWidth="1" min="33" max="34" width="15.57"/>
    <col customWidth="1" min="35" max="35" width="20.0"/>
    <col customWidth="1" min="36" max="37" width="18.86"/>
    <col customWidth="1" min="38" max="38" width="27.0"/>
  </cols>
  <sheetData>
    <row r="1" hidden="1">
      <c r="A1" s="106" t="s">
        <v>0</v>
      </c>
      <c r="B1" s="107"/>
      <c r="C1" s="107"/>
      <c r="D1" s="107"/>
      <c r="E1" s="107"/>
      <c r="F1" s="107"/>
      <c r="G1" s="107"/>
      <c r="H1" s="107"/>
      <c r="I1" s="107"/>
      <c r="J1" s="108"/>
      <c r="K1" s="108"/>
      <c r="L1" s="108"/>
      <c r="M1" s="108"/>
      <c r="N1" s="108"/>
      <c r="O1" s="108"/>
      <c r="P1" s="107"/>
      <c r="Q1" s="107"/>
      <c r="R1" s="107"/>
      <c r="S1" s="107"/>
      <c r="T1" s="107"/>
      <c r="U1" s="107"/>
      <c r="V1" s="107"/>
      <c r="W1" s="107"/>
      <c r="X1" s="107"/>
      <c r="Y1" s="107"/>
      <c r="Z1" s="107"/>
      <c r="AA1" s="107"/>
      <c r="AB1" s="107"/>
      <c r="AC1" s="107"/>
      <c r="AD1" s="107"/>
      <c r="AE1" s="107"/>
      <c r="AF1" s="107"/>
      <c r="AG1" s="108"/>
      <c r="AH1" s="108"/>
      <c r="AI1" s="108"/>
      <c r="AJ1" s="108"/>
      <c r="AK1" s="108"/>
      <c r="AL1" s="107"/>
    </row>
    <row r="2" hidden="1">
      <c r="A2" s="106" t="s">
        <v>1</v>
      </c>
      <c r="B2" s="107"/>
      <c r="C2" s="107"/>
      <c r="D2" s="107"/>
      <c r="E2" s="107"/>
      <c r="F2" s="107"/>
      <c r="G2" s="107"/>
      <c r="H2" s="107"/>
      <c r="I2" s="107"/>
      <c r="J2" s="108"/>
      <c r="K2" s="108"/>
      <c r="L2" s="108"/>
      <c r="M2" s="108"/>
      <c r="N2" s="108"/>
      <c r="O2" s="108"/>
      <c r="P2" s="107"/>
      <c r="Q2" s="107"/>
      <c r="R2" s="107"/>
      <c r="S2" s="107"/>
      <c r="T2" s="107"/>
      <c r="U2" s="107"/>
      <c r="V2" s="107"/>
      <c r="W2" s="107"/>
      <c r="X2" s="107"/>
      <c r="Y2" s="107"/>
      <c r="Z2" s="107"/>
      <c r="AA2" s="107"/>
      <c r="AB2" s="107"/>
      <c r="AC2" s="107"/>
      <c r="AD2" s="107"/>
      <c r="AE2" s="107"/>
      <c r="AF2" s="107"/>
      <c r="AG2" s="108"/>
      <c r="AH2" s="108"/>
      <c r="AI2" s="108"/>
      <c r="AJ2" s="108"/>
      <c r="AK2" s="108"/>
      <c r="AL2" s="107"/>
    </row>
    <row r="3" hidden="1">
      <c r="A3" s="106" t="s">
        <v>2</v>
      </c>
      <c r="B3" s="107"/>
      <c r="C3" s="107"/>
      <c r="D3" s="107"/>
      <c r="E3" s="107"/>
      <c r="F3" s="107"/>
      <c r="G3" s="107"/>
      <c r="H3" s="107"/>
      <c r="I3" s="107"/>
      <c r="J3" s="108"/>
      <c r="K3" s="108"/>
      <c r="L3" s="108"/>
      <c r="M3" s="108"/>
      <c r="N3" s="108"/>
      <c r="O3" s="108"/>
      <c r="P3" s="107"/>
      <c r="Q3" s="107"/>
      <c r="R3" s="107"/>
      <c r="S3" s="107"/>
      <c r="T3" s="107"/>
      <c r="U3" s="107"/>
      <c r="V3" s="107"/>
      <c r="W3" s="107"/>
      <c r="X3" s="107"/>
      <c r="Y3" s="107"/>
      <c r="Z3" s="107"/>
      <c r="AA3" s="107"/>
      <c r="AB3" s="107"/>
      <c r="AC3" s="107"/>
      <c r="AD3" s="107"/>
      <c r="AE3" s="107"/>
      <c r="AF3" s="107"/>
      <c r="AG3" s="108"/>
      <c r="AH3" s="108"/>
      <c r="AI3" s="108"/>
      <c r="AJ3" s="108"/>
      <c r="AK3" s="108"/>
      <c r="AL3" s="107"/>
    </row>
    <row r="4" hidden="1">
      <c r="A4" s="109"/>
      <c r="B4" s="109"/>
      <c r="C4" s="109"/>
      <c r="D4" s="109"/>
      <c r="E4" s="109"/>
      <c r="F4" s="109"/>
      <c r="G4" s="109"/>
      <c r="H4" s="109"/>
      <c r="I4" s="109"/>
      <c r="J4" s="110"/>
      <c r="K4" s="110"/>
      <c r="L4" s="110"/>
      <c r="M4" s="110"/>
      <c r="N4" s="110"/>
      <c r="O4" s="110"/>
      <c r="P4" s="109"/>
      <c r="Q4" s="109"/>
      <c r="R4" s="109"/>
      <c r="S4" s="109"/>
      <c r="T4" s="109"/>
      <c r="U4" s="109"/>
      <c r="V4" s="109"/>
      <c r="W4" s="109"/>
      <c r="X4" s="109"/>
      <c r="Y4" s="109"/>
      <c r="Z4" s="109"/>
      <c r="AA4" s="109"/>
      <c r="AB4" s="109"/>
      <c r="AC4" s="109"/>
      <c r="AD4" s="109"/>
      <c r="AE4" s="109"/>
      <c r="AF4" s="109"/>
      <c r="AG4" s="110"/>
      <c r="AH4" s="110"/>
      <c r="AI4" s="110"/>
      <c r="AJ4" s="110"/>
      <c r="AK4" s="110"/>
      <c r="AL4" s="109"/>
    </row>
    <row r="5" hidden="1">
      <c r="A5" s="111" t="s">
        <v>3</v>
      </c>
      <c r="B5" s="112"/>
      <c r="C5" s="112"/>
      <c r="D5" s="112"/>
      <c r="E5" s="112"/>
      <c r="F5" s="112"/>
      <c r="G5" s="112"/>
      <c r="H5" s="112"/>
      <c r="I5" s="112"/>
      <c r="J5" s="111"/>
      <c r="K5" s="111"/>
      <c r="L5" s="111"/>
      <c r="M5" s="111"/>
      <c r="N5" s="111"/>
      <c r="O5" s="111"/>
      <c r="P5" s="112"/>
      <c r="Q5" s="112"/>
      <c r="R5" s="112"/>
      <c r="S5" s="112"/>
      <c r="T5" s="112"/>
      <c r="U5" s="112"/>
      <c r="V5" s="112"/>
      <c r="W5" s="112"/>
      <c r="X5" s="112"/>
      <c r="Y5" s="112"/>
      <c r="Z5" s="112"/>
      <c r="AA5" s="112"/>
      <c r="AB5" s="112"/>
      <c r="AC5" s="112"/>
      <c r="AD5" s="112"/>
      <c r="AE5" s="112"/>
      <c r="AF5" s="112"/>
      <c r="AG5" s="111"/>
      <c r="AH5" s="111"/>
      <c r="AI5" s="111"/>
      <c r="AJ5" s="111"/>
      <c r="AK5" s="111"/>
      <c r="AL5" s="112"/>
    </row>
    <row r="6" hidden="1">
      <c r="A6" s="111" t="s">
        <v>4</v>
      </c>
      <c r="B6" s="112"/>
      <c r="C6" s="112"/>
      <c r="D6" s="112"/>
      <c r="E6" s="112"/>
      <c r="F6" s="112"/>
      <c r="G6" s="112"/>
      <c r="H6" s="112"/>
      <c r="I6" s="112"/>
      <c r="J6" s="111"/>
      <c r="K6" s="111"/>
      <c r="L6" s="111"/>
      <c r="M6" s="111"/>
      <c r="N6" s="111"/>
      <c r="O6" s="111"/>
      <c r="P6" s="112"/>
      <c r="Q6" s="112"/>
      <c r="R6" s="112"/>
      <c r="S6" s="112"/>
      <c r="T6" s="112"/>
      <c r="U6" s="112"/>
      <c r="V6" s="112"/>
      <c r="W6" s="112"/>
      <c r="X6" s="112"/>
      <c r="Y6" s="112"/>
      <c r="Z6" s="112"/>
      <c r="AA6" s="112"/>
      <c r="AB6" s="112"/>
      <c r="AC6" s="112"/>
      <c r="AD6" s="112"/>
      <c r="AE6" s="112"/>
      <c r="AF6" s="112"/>
      <c r="AG6" s="111"/>
      <c r="AH6" s="111"/>
      <c r="AI6" s="111"/>
      <c r="AJ6" s="111"/>
      <c r="AK6" s="111"/>
      <c r="AL6" s="112"/>
    </row>
    <row r="7" hidden="1">
      <c r="A7" s="111" t="s">
        <v>5</v>
      </c>
      <c r="B7" s="112"/>
      <c r="C7" s="112"/>
      <c r="D7" s="112"/>
      <c r="E7" s="112"/>
      <c r="F7" s="112"/>
      <c r="G7" s="112"/>
      <c r="H7" s="112"/>
      <c r="I7" s="112"/>
      <c r="J7" s="111"/>
      <c r="K7" s="111"/>
      <c r="L7" s="111"/>
      <c r="M7" s="111"/>
      <c r="N7" s="111"/>
      <c r="O7" s="111"/>
      <c r="P7" s="112"/>
      <c r="Q7" s="112"/>
      <c r="R7" s="112"/>
      <c r="S7" s="112"/>
      <c r="T7" s="112"/>
      <c r="U7" s="112"/>
      <c r="V7" s="112"/>
      <c r="W7" s="112"/>
      <c r="X7" s="112"/>
      <c r="Y7" s="112"/>
      <c r="Z7" s="112"/>
      <c r="AA7" s="112"/>
      <c r="AB7" s="112"/>
      <c r="AC7" s="112"/>
      <c r="AD7" s="112"/>
      <c r="AE7" s="112"/>
      <c r="AF7" s="112"/>
      <c r="AG7" s="111"/>
      <c r="AH7" s="111"/>
      <c r="AI7" s="111"/>
      <c r="AJ7" s="111"/>
      <c r="AK7" s="111"/>
      <c r="AL7" s="112"/>
    </row>
    <row r="8" hidden="1">
      <c r="A8" s="111" t="s">
        <v>6</v>
      </c>
      <c r="B8" s="112"/>
      <c r="C8" s="112"/>
      <c r="D8" s="112"/>
      <c r="E8" s="112"/>
      <c r="F8" s="112"/>
      <c r="G8" s="112"/>
      <c r="H8" s="112"/>
      <c r="I8" s="112"/>
      <c r="J8" s="111"/>
      <c r="K8" s="111"/>
      <c r="L8" s="111"/>
      <c r="M8" s="111"/>
      <c r="N8" s="111"/>
      <c r="O8" s="111"/>
      <c r="P8" s="112"/>
      <c r="Q8" s="112"/>
      <c r="R8" s="112"/>
      <c r="S8" s="112"/>
      <c r="T8" s="112"/>
      <c r="U8" s="112"/>
      <c r="V8" s="112"/>
      <c r="W8" s="112"/>
      <c r="X8" s="112"/>
      <c r="Y8" s="112"/>
      <c r="Z8" s="112"/>
      <c r="AA8" s="112"/>
      <c r="AB8" s="112"/>
      <c r="AC8" s="112"/>
      <c r="AD8" s="112"/>
      <c r="AE8" s="112"/>
      <c r="AF8" s="112"/>
      <c r="AG8" s="111"/>
      <c r="AH8" s="111"/>
      <c r="AI8" s="111"/>
      <c r="AJ8" s="111"/>
      <c r="AK8" s="111"/>
      <c r="AL8" s="112"/>
    </row>
    <row r="9" hidden="1">
      <c r="A9" s="111" t="s">
        <v>7</v>
      </c>
      <c r="B9" s="112"/>
      <c r="C9" s="112"/>
      <c r="D9" s="112"/>
      <c r="E9" s="112"/>
      <c r="F9" s="112"/>
      <c r="G9" s="112"/>
      <c r="H9" s="112"/>
      <c r="I9" s="112"/>
      <c r="J9" s="111"/>
      <c r="K9" s="111"/>
      <c r="L9" s="111"/>
      <c r="M9" s="111"/>
      <c r="N9" s="111"/>
      <c r="O9" s="111"/>
      <c r="P9" s="112"/>
      <c r="Q9" s="112"/>
      <c r="R9" s="112"/>
      <c r="S9" s="112"/>
      <c r="T9" s="112"/>
      <c r="U9" s="112"/>
      <c r="V9" s="112"/>
      <c r="W9" s="112"/>
      <c r="X9" s="112"/>
      <c r="Y9" s="112"/>
      <c r="Z9" s="112"/>
      <c r="AA9" s="112"/>
      <c r="AB9" s="112"/>
      <c r="AC9" s="112"/>
      <c r="AD9" s="112"/>
      <c r="AE9" s="112"/>
      <c r="AF9" s="112"/>
      <c r="AG9" s="111"/>
      <c r="AH9" s="111"/>
      <c r="AI9" s="111"/>
      <c r="AJ9" s="111"/>
      <c r="AK9" s="111"/>
      <c r="AL9" s="112"/>
    </row>
    <row r="10" ht="45.0" customHeight="1">
      <c r="A10" s="8" t="s">
        <v>8</v>
      </c>
      <c r="B10" s="9" t="s">
        <v>9</v>
      </c>
      <c r="C10" s="9" t="s">
        <v>10</v>
      </c>
      <c r="D10" s="9" t="s">
        <v>11</v>
      </c>
      <c r="E10" s="8" t="s">
        <v>12</v>
      </c>
      <c r="F10" s="8" t="s">
        <v>13</v>
      </c>
      <c r="G10" s="10" t="s">
        <v>14</v>
      </c>
      <c r="H10" s="11"/>
      <c r="I10" s="12"/>
      <c r="J10" s="13" t="s">
        <v>15</v>
      </c>
      <c r="K10" s="11"/>
      <c r="L10" s="12"/>
      <c r="M10" s="10" t="s">
        <v>16</v>
      </c>
      <c r="N10" s="11"/>
      <c r="O10" s="12"/>
      <c r="P10" s="14" t="s">
        <v>17</v>
      </c>
      <c r="Q10" s="15"/>
      <c r="R10" s="15"/>
      <c r="S10" s="15"/>
      <c r="T10" s="15"/>
      <c r="U10" s="15"/>
      <c r="V10" s="15"/>
      <c r="W10" s="15"/>
      <c r="X10" s="15"/>
      <c r="Y10" s="15"/>
      <c r="Z10" s="15"/>
      <c r="AA10" s="16"/>
      <c r="AB10" s="10" t="s">
        <v>18</v>
      </c>
      <c r="AC10" s="11"/>
      <c r="AD10" s="12"/>
      <c r="AE10" s="10" t="s">
        <v>19</v>
      </c>
      <c r="AF10" s="12"/>
      <c r="AG10" s="10" t="s">
        <v>20</v>
      </c>
      <c r="AH10" s="11"/>
      <c r="AI10" s="12"/>
      <c r="AJ10" s="10" t="s">
        <v>21</v>
      </c>
      <c r="AK10" s="12"/>
      <c r="AL10" s="8" t="s">
        <v>22</v>
      </c>
    </row>
    <row r="11" ht="45.0" customHeight="1">
      <c r="A11" s="17"/>
      <c r="B11" s="17"/>
      <c r="C11" s="17"/>
      <c r="D11" s="17"/>
      <c r="E11" s="17"/>
      <c r="F11" s="17"/>
      <c r="G11" s="18"/>
      <c r="H11" s="19"/>
      <c r="I11" s="20"/>
      <c r="J11" s="18"/>
      <c r="K11" s="19"/>
      <c r="L11" s="20"/>
      <c r="M11" s="18"/>
      <c r="N11" s="19"/>
      <c r="O11" s="20"/>
      <c r="P11" s="14" t="s">
        <v>23</v>
      </c>
      <c r="Q11" s="15"/>
      <c r="R11" s="16"/>
      <c r="S11" s="14" t="s">
        <v>24</v>
      </c>
      <c r="T11" s="15"/>
      <c r="U11" s="16"/>
      <c r="V11" s="14" t="s">
        <v>25</v>
      </c>
      <c r="W11" s="15"/>
      <c r="X11" s="16"/>
      <c r="Y11" s="14" t="s">
        <v>26</v>
      </c>
      <c r="Z11" s="15"/>
      <c r="AA11" s="16"/>
      <c r="AB11" s="18"/>
      <c r="AC11" s="19"/>
      <c r="AD11" s="20"/>
      <c r="AE11" s="18"/>
      <c r="AF11" s="20"/>
      <c r="AG11" s="18"/>
      <c r="AH11" s="19"/>
      <c r="AI11" s="20"/>
      <c r="AJ11" s="18"/>
      <c r="AK11" s="20"/>
      <c r="AL11" s="17"/>
    </row>
    <row r="12">
      <c r="A12" s="21">
        <v>1.0</v>
      </c>
      <c r="B12" s="21">
        <v>2.0</v>
      </c>
      <c r="C12" s="21">
        <v>3.0</v>
      </c>
      <c r="D12" s="21">
        <v>4.0</v>
      </c>
      <c r="E12" s="21">
        <v>5.0</v>
      </c>
      <c r="F12" s="21">
        <v>6.0</v>
      </c>
      <c r="G12" s="22">
        <v>7.0</v>
      </c>
      <c r="H12" s="15"/>
      <c r="I12" s="16"/>
      <c r="J12" s="23">
        <v>8.0</v>
      </c>
      <c r="K12" s="15"/>
      <c r="L12" s="16"/>
      <c r="M12" s="22">
        <v>9.0</v>
      </c>
      <c r="N12" s="15"/>
      <c r="O12" s="16"/>
      <c r="P12" s="22">
        <v>10.0</v>
      </c>
      <c r="Q12" s="15"/>
      <c r="R12" s="16"/>
      <c r="S12" s="22">
        <v>11.0</v>
      </c>
      <c r="T12" s="15"/>
      <c r="U12" s="16"/>
      <c r="V12" s="22">
        <v>12.0</v>
      </c>
      <c r="W12" s="15"/>
      <c r="X12" s="16"/>
      <c r="Y12" s="22">
        <v>13.0</v>
      </c>
      <c r="Z12" s="15"/>
      <c r="AA12" s="16"/>
      <c r="AB12" s="22" t="s">
        <v>27</v>
      </c>
      <c r="AC12" s="15"/>
      <c r="AD12" s="16"/>
      <c r="AE12" s="22" t="s">
        <v>28</v>
      </c>
      <c r="AF12" s="16"/>
      <c r="AG12" s="22" t="s">
        <v>29</v>
      </c>
      <c r="AH12" s="15"/>
      <c r="AI12" s="16"/>
      <c r="AJ12" s="22" t="s">
        <v>30</v>
      </c>
      <c r="AK12" s="16"/>
      <c r="AL12" s="21">
        <v>18.0</v>
      </c>
    </row>
    <row r="13">
      <c r="A13" s="17"/>
      <c r="B13" s="17"/>
      <c r="C13" s="17"/>
      <c r="D13" s="17"/>
      <c r="E13" s="17"/>
      <c r="F13" s="17"/>
      <c r="G13" s="24" t="s">
        <v>31</v>
      </c>
      <c r="H13" s="25" t="s">
        <v>32</v>
      </c>
      <c r="I13" s="24" t="s">
        <v>33</v>
      </c>
      <c r="J13" s="26" t="s">
        <v>31</v>
      </c>
      <c r="K13" s="27" t="s">
        <v>32</v>
      </c>
      <c r="L13" s="26" t="s">
        <v>33</v>
      </c>
      <c r="M13" s="24" t="s">
        <v>31</v>
      </c>
      <c r="N13" s="25" t="s">
        <v>32</v>
      </c>
      <c r="O13" s="24" t="s">
        <v>33</v>
      </c>
      <c r="P13" s="24" t="s">
        <v>31</v>
      </c>
      <c r="Q13" s="25" t="s">
        <v>32</v>
      </c>
      <c r="R13" s="24" t="s">
        <v>33</v>
      </c>
      <c r="S13" s="24" t="s">
        <v>31</v>
      </c>
      <c r="T13" s="25" t="s">
        <v>32</v>
      </c>
      <c r="U13" s="24" t="s">
        <v>33</v>
      </c>
      <c r="V13" s="24" t="s">
        <v>31</v>
      </c>
      <c r="W13" s="25" t="s">
        <v>32</v>
      </c>
      <c r="X13" s="24" t="s">
        <v>33</v>
      </c>
      <c r="Y13" s="24" t="s">
        <v>31</v>
      </c>
      <c r="Z13" s="25" t="s">
        <v>32</v>
      </c>
      <c r="AA13" s="24" t="s">
        <v>33</v>
      </c>
      <c r="AB13" s="24" t="s">
        <v>31</v>
      </c>
      <c r="AC13" s="25" t="s">
        <v>32</v>
      </c>
      <c r="AD13" s="24" t="s">
        <v>33</v>
      </c>
      <c r="AE13" s="24" t="s">
        <v>31</v>
      </c>
      <c r="AF13" s="24" t="s">
        <v>33</v>
      </c>
      <c r="AG13" s="24" t="s">
        <v>31</v>
      </c>
      <c r="AH13" s="25" t="s">
        <v>32</v>
      </c>
      <c r="AI13" s="24" t="s">
        <v>33</v>
      </c>
      <c r="AJ13" s="24" t="s">
        <v>31</v>
      </c>
      <c r="AK13" s="24" t="s">
        <v>33</v>
      </c>
      <c r="AL13" s="17"/>
    </row>
    <row r="14" ht="45.75" customHeight="1">
      <c r="A14" s="28"/>
      <c r="B14" s="28" t="s">
        <v>34</v>
      </c>
      <c r="C14" s="29"/>
      <c r="D14" s="30"/>
      <c r="E14" s="31"/>
      <c r="F14" s="28" t="s">
        <v>320</v>
      </c>
      <c r="G14" s="32">
        <v>24.6</v>
      </c>
      <c r="H14" s="32" t="s">
        <v>321</v>
      </c>
      <c r="I14" s="37">
        <f>I17+I18+I35</f>
        <v>11630000000</v>
      </c>
      <c r="J14" s="35">
        <v>0.0</v>
      </c>
      <c r="K14" s="35" t="s">
        <v>321</v>
      </c>
      <c r="L14" s="113">
        <f>L17+L18+L35</f>
        <v>0</v>
      </c>
      <c r="M14" s="32">
        <v>24.2</v>
      </c>
      <c r="N14" s="32" t="s">
        <v>321</v>
      </c>
      <c r="O14" s="37">
        <f>O17+O18+O35</f>
        <v>4396500000</v>
      </c>
      <c r="P14" s="32">
        <v>0.0</v>
      </c>
      <c r="Q14" s="32" t="s">
        <v>321</v>
      </c>
      <c r="R14" s="37">
        <f>R17+R18+R35</f>
        <v>392555748</v>
      </c>
      <c r="S14" s="32">
        <v>0.0</v>
      </c>
      <c r="T14" s="32" t="s">
        <v>321</v>
      </c>
      <c r="U14" s="37">
        <f>U17+U18+U35</f>
        <v>638085522</v>
      </c>
      <c r="V14" s="32">
        <v>0.0</v>
      </c>
      <c r="W14" s="32" t="s">
        <v>321</v>
      </c>
      <c r="X14" s="37">
        <f>X17+X18+X35</f>
        <v>1178998772</v>
      </c>
      <c r="Y14" s="32">
        <v>0.0</v>
      </c>
      <c r="Z14" s="32" t="s">
        <v>321</v>
      </c>
      <c r="AA14" s="37">
        <f>AA17+AA18+AA35</f>
        <v>2086021249</v>
      </c>
      <c r="AB14" s="32">
        <f t="shared" ref="AB14:AB86" si="1">P14+S14+V14+Y14</f>
        <v>0</v>
      </c>
      <c r="AC14" s="32" t="s">
        <v>321</v>
      </c>
      <c r="AD14" s="37">
        <f>AD17+AD18+AD35</f>
        <v>4295661291</v>
      </c>
      <c r="AE14" s="38">
        <f t="shared" ref="AE14:AE108" si="2">IFERROR((AB14/M14)*100,0)</f>
        <v>0</v>
      </c>
      <c r="AF14" s="39">
        <f>IFERROR((AD14/O14)*100,0)</f>
        <v>97.70638669</v>
      </c>
      <c r="AG14" s="32">
        <f t="shared" ref="AG14:AG108" si="3">J14+AB14</f>
        <v>0</v>
      </c>
      <c r="AH14" s="32" t="s">
        <v>321</v>
      </c>
      <c r="AI14" s="37">
        <f>L14+AD14</f>
        <v>4295661291</v>
      </c>
      <c r="AJ14" s="38">
        <f t="shared" ref="AJ14:AJ108" si="4">(AG14/G14)*100</f>
        <v>0</v>
      </c>
      <c r="AK14" s="40">
        <f>(AI14/I14)*100</f>
        <v>36.93603862</v>
      </c>
      <c r="AL14" s="29" t="s">
        <v>37</v>
      </c>
    </row>
    <row r="15" ht="45.75" customHeight="1">
      <c r="A15" s="41"/>
      <c r="B15" s="41"/>
      <c r="C15" s="41"/>
      <c r="D15" s="41"/>
      <c r="E15" s="41"/>
      <c r="F15" s="17"/>
      <c r="G15" s="32">
        <v>21.7</v>
      </c>
      <c r="H15" s="32" t="s">
        <v>44</v>
      </c>
      <c r="I15" s="17"/>
      <c r="J15" s="35">
        <v>0.0</v>
      </c>
      <c r="K15" s="35" t="s">
        <v>44</v>
      </c>
      <c r="L15" s="17"/>
      <c r="M15" s="32">
        <v>21.3</v>
      </c>
      <c r="N15" s="32" t="s">
        <v>44</v>
      </c>
      <c r="O15" s="17"/>
      <c r="P15" s="32">
        <v>0.0</v>
      </c>
      <c r="Q15" s="32" t="s">
        <v>44</v>
      </c>
      <c r="R15" s="17"/>
      <c r="S15" s="32">
        <v>0.0</v>
      </c>
      <c r="T15" s="32" t="s">
        <v>44</v>
      </c>
      <c r="U15" s="17"/>
      <c r="V15" s="32">
        <v>0.0</v>
      </c>
      <c r="W15" s="32" t="s">
        <v>44</v>
      </c>
      <c r="X15" s="17"/>
      <c r="Y15" s="32">
        <v>0.0</v>
      </c>
      <c r="Z15" s="32" t="s">
        <v>44</v>
      </c>
      <c r="AA15" s="17"/>
      <c r="AB15" s="32">
        <f t="shared" si="1"/>
        <v>0</v>
      </c>
      <c r="AC15" s="32" t="s">
        <v>44</v>
      </c>
      <c r="AD15" s="17"/>
      <c r="AE15" s="38">
        <f t="shared" si="2"/>
        <v>0</v>
      </c>
      <c r="AF15" s="17"/>
      <c r="AG15" s="32">
        <f t="shared" si="3"/>
        <v>0</v>
      </c>
      <c r="AH15" s="32" t="s">
        <v>44</v>
      </c>
      <c r="AI15" s="17"/>
      <c r="AJ15" s="38">
        <f t="shared" si="4"/>
        <v>0</v>
      </c>
      <c r="AK15" s="17"/>
      <c r="AL15" s="17"/>
    </row>
    <row r="16">
      <c r="A16" s="17"/>
      <c r="B16" s="17"/>
      <c r="C16" s="17"/>
      <c r="D16" s="17"/>
      <c r="E16" s="17"/>
      <c r="F16" s="42" t="s">
        <v>322</v>
      </c>
      <c r="G16" s="33">
        <v>70.0</v>
      </c>
      <c r="H16" s="33" t="s">
        <v>36</v>
      </c>
      <c r="I16" s="46">
        <f>I66</f>
        <v>3540000000</v>
      </c>
      <c r="J16" s="44">
        <v>0.0</v>
      </c>
      <c r="K16" s="44" t="s">
        <v>36</v>
      </c>
      <c r="L16" s="45">
        <v>0.0</v>
      </c>
      <c r="M16" s="33">
        <v>60.0</v>
      </c>
      <c r="N16" s="33" t="s">
        <v>36</v>
      </c>
      <c r="O16" s="46">
        <f>O66</f>
        <v>1821315500</v>
      </c>
      <c r="P16" s="33">
        <v>0.0</v>
      </c>
      <c r="Q16" s="33" t="s">
        <v>36</v>
      </c>
      <c r="R16" s="46">
        <f>R66</f>
        <v>38455050</v>
      </c>
      <c r="S16" s="33">
        <v>0.0</v>
      </c>
      <c r="T16" s="33" t="s">
        <v>36</v>
      </c>
      <c r="U16" s="46">
        <f>U66</f>
        <v>295263000</v>
      </c>
      <c r="V16" s="33">
        <v>0.0</v>
      </c>
      <c r="W16" s="33" t="s">
        <v>36</v>
      </c>
      <c r="X16" s="46">
        <f>X66</f>
        <v>330008301</v>
      </c>
      <c r="Y16" s="33">
        <v>0.0</v>
      </c>
      <c r="Z16" s="33" t="s">
        <v>36</v>
      </c>
      <c r="AA16" s="46">
        <f>AA66</f>
        <v>945091448</v>
      </c>
      <c r="AB16" s="32">
        <f t="shared" si="1"/>
        <v>0</v>
      </c>
      <c r="AC16" s="32" t="s">
        <v>44</v>
      </c>
      <c r="AD16" s="46">
        <f t="shared" ref="AD16:AD19" si="5">R16+U16+X16+AA16</f>
        <v>1608817799</v>
      </c>
      <c r="AE16" s="38">
        <f t="shared" si="2"/>
        <v>0</v>
      </c>
      <c r="AF16" s="32">
        <f t="shared" ref="AF16:AF19" si="6">(AD16/O16)*100</f>
        <v>88.33273527</v>
      </c>
      <c r="AG16" s="32">
        <f t="shared" si="3"/>
        <v>0</v>
      </c>
      <c r="AH16" s="32" t="s">
        <v>44</v>
      </c>
      <c r="AI16" s="46">
        <f t="shared" ref="AI16:AI19" si="7">L16+AD16</f>
        <v>1608817799</v>
      </c>
      <c r="AJ16" s="38">
        <f t="shared" si="4"/>
        <v>0</v>
      </c>
      <c r="AK16" s="38">
        <f t="shared" ref="AK16:AK19" si="8">(AI16/I16)*100</f>
        <v>45.44683048</v>
      </c>
      <c r="AL16" s="47" t="s">
        <v>37</v>
      </c>
    </row>
    <row r="17">
      <c r="A17" s="40"/>
      <c r="B17" s="29"/>
      <c r="C17" s="29" t="s">
        <v>39</v>
      </c>
      <c r="D17" s="29"/>
      <c r="E17" s="29"/>
      <c r="F17" s="48" t="s">
        <v>323</v>
      </c>
      <c r="G17" s="32">
        <v>100.0</v>
      </c>
      <c r="H17" s="32" t="s">
        <v>44</v>
      </c>
      <c r="I17" s="46">
        <f>I19+I28</f>
        <v>4690000000</v>
      </c>
      <c r="J17" s="35">
        <v>0.0</v>
      </c>
      <c r="K17" s="35" t="s">
        <v>44</v>
      </c>
      <c r="L17" s="49">
        <f>L19+L28</f>
        <v>0</v>
      </c>
      <c r="M17" s="32">
        <v>100.0</v>
      </c>
      <c r="N17" s="32" t="s">
        <v>44</v>
      </c>
      <c r="O17" s="46">
        <f>O19+O28</f>
        <v>1499500000</v>
      </c>
      <c r="P17" s="32">
        <v>0.0</v>
      </c>
      <c r="Q17" s="32" t="s">
        <v>44</v>
      </c>
      <c r="R17" s="46">
        <f>R19+R28</f>
        <v>231447950</v>
      </c>
      <c r="S17" s="32">
        <v>0.0</v>
      </c>
      <c r="T17" s="32" t="s">
        <v>44</v>
      </c>
      <c r="U17" s="46">
        <f>U19+U28</f>
        <v>327998161</v>
      </c>
      <c r="V17" s="32">
        <v>0.0</v>
      </c>
      <c r="W17" s="32" t="s">
        <v>44</v>
      </c>
      <c r="X17" s="46">
        <f>X19+X28</f>
        <v>457951600</v>
      </c>
      <c r="Y17" s="32">
        <v>0.0</v>
      </c>
      <c r="Z17" s="32" t="s">
        <v>44</v>
      </c>
      <c r="AA17" s="46">
        <f>AA19+AA28</f>
        <v>441548500</v>
      </c>
      <c r="AB17" s="32">
        <f t="shared" si="1"/>
        <v>0</v>
      </c>
      <c r="AC17" s="32" t="s">
        <v>44</v>
      </c>
      <c r="AD17" s="46">
        <f t="shared" si="5"/>
        <v>1458946211</v>
      </c>
      <c r="AE17" s="38">
        <f t="shared" si="2"/>
        <v>0</v>
      </c>
      <c r="AF17" s="32">
        <f t="shared" si="6"/>
        <v>97.29551257</v>
      </c>
      <c r="AG17" s="32">
        <f t="shared" si="3"/>
        <v>0</v>
      </c>
      <c r="AH17" s="32" t="s">
        <v>44</v>
      </c>
      <c r="AI17" s="46">
        <f t="shared" si="7"/>
        <v>1458946211</v>
      </c>
      <c r="AJ17" s="38">
        <f t="shared" si="4"/>
        <v>0</v>
      </c>
      <c r="AK17" s="38">
        <f t="shared" si="8"/>
        <v>31.10759512</v>
      </c>
      <c r="AL17" s="47" t="s">
        <v>37</v>
      </c>
    </row>
    <row r="18">
      <c r="A18" s="17"/>
      <c r="B18" s="17"/>
      <c r="C18" s="17"/>
      <c r="D18" s="17"/>
      <c r="E18" s="17"/>
      <c r="F18" s="48" t="s">
        <v>324</v>
      </c>
      <c r="G18" s="32">
        <v>92.0</v>
      </c>
      <c r="H18" s="32" t="s">
        <v>44</v>
      </c>
      <c r="I18" s="46">
        <f>I32</f>
        <v>585000000</v>
      </c>
      <c r="J18" s="35">
        <v>0.0</v>
      </c>
      <c r="K18" s="35" t="s">
        <v>44</v>
      </c>
      <c r="L18" s="49">
        <f>L32</f>
        <v>0</v>
      </c>
      <c r="M18" s="32">
        <v>91.0</v>
      </c>
      <c r="N18" s="32" t="s">
        <v>44</v>
      </c>
      <c r="O18" s="46">
        <f>O32</f>
        <v>172000000</v>
      </c>
      <c r="P18" s="32">
        <v>0.0</v>
      </c>
      <c r="Q18" s="32" t="s">
        <v>44</v>
      </c>
      <c r="R18" s="46">
        <f>R32</f>
        <v>9377550</v>
      </c>
      <c r="S18" s="32">
        <v>0.0</v>
      </c>
      <c r="T18" s="32" t="s">
        <v>44</v>
      </c>
      <c r="U18" s="46">
        <f>U32</f>
        <v>65910750</v>
      </c>
      <c r="V18" s="32">
        <v>0.0</v>
      </c>
      <c r="W18" s="32" t="s">
        <v>44</v>
      </c>
      <c r="X18" s="46">
        <f>X32</f>
        <v>53638000</v>
      </c>
      <c r="Y18" s="32">
        <v>0.0</v>
      </c>
      <c r="Z18" s="32" t="s">
        <v>44</v>
      </c>
      <c r="AA18" s="46">
        <f>AA32</f>
        <v>41486500</v>
      </c>
      <c r="AB18" s="32">
        <f t="shared" si="1"/>
        <v>0</v>
      </c>
      <c r="AC18" s="32" t="s">
        <v>44</v>
      </c>
      <c r="AD18" s="46">
        <f t="shared" si="5"/>
        <v>170412800</v>
      </c>
      <c r="AE18" s="38">
        <f t="shared" si="2"/>
        <v>0</v>
      </c>
      <c r="AF18" s="32">
        <f t="shared" si="6"/>
        <v>99.0772093</v>
      </c>
      <c r="AG18" s="32">
        <f t="shared" si="3"/>
        <v>0</v>
      </c>
      <c r="AH18" s="32" t="s">
        <v>44</v>
      </c>
      <c r="AI18" s="46">
        <f t="shared" si="7"/>
        <v>170412800</v>
      </c>
      <c r="AJ18" s="38">
        <f t="shared" si="4"/>
        <v>0</v>
      </c>
      <c r="AK18" s="38">
        <f t="shared" si="8"/>
        <v>29.13039316</v>
      </c>
      <c r="AL18" s="47" t="s">
        <v>37</v>
      </c>
    </row>
    <row r="19">
      <c r="A19" s="52"/>
      <c r="B19" s="52"/>
      <c r="C19" s="52"/>
      <c r="D19" s="114" t="s">
        <v>41</v>
      </c>
      <c r="E19" s="114" t="s">
        <v>42</v>
      </c>
      <c r="F19" s="54" t="s">
        <v>325</v>
      </c>
      <c r="G19" s="55">
        <v>100.0</v>
      </c>
      <c r="H19" s="55" t="s">
        <v>44</v>
      </c>
      <c r="I19" s="59">
        <f>I21+I28+I32</f>
        <v>4395000000</v>
      </c>
      <c r="J19" s="35">
        <v>0.0</v>
      </c>
      <c r="K19" s="35" t="s">
        <v>44</v>
      </c>
      <c r="L19" s="113">
        <f>L21+L28+L32</f>
        <v>0</v>
      </c>
      <c r="M19" s="55">
        <v>100.0</v>
      </c>
      <c r="N19" s="55" t="s">
        <v>44</v>
      </c>
      <c r="O19" s="59">
        <f>O21+O28+O32</f>
        <v>1399500000</v>
      </c>
      <c r="P19" s="55">
        <v>0.0</v>
      </c>
      <c r="Q19" s="55" t="s">
        <v>44</v>
      </c>
      <c r="R19" s="59">
        <f>R21+R28+R32</f>
        <v>231447950</v>
      </c>
      <c r="S19" s="55">
        <v>0.0</v>
      </c>
      <c r="T19" s="55" t="s">
        <v>44</v>
      </c>
      <c r="U19" s="59">
        <f>U21+U28+U32</f>
        <v>326998161</v>
      </c>
      <c r="V19" s="55">
        <v>0.0</v>
      </c>
      <c r="W19" s="55" t="s">
        <v>44</v>
      </c>
      <c r="X19" s="59">
        <f>X21+X28+X32</f>
        <v>420917700</v>
      </c>
      <c r="Y19" s="55">
        <v>0.0</v>
      </c>
      <c r="Z19" s="55" t="s">
        <v>44</v>
      </c>
      <c r="AA19" s="59">
        <f>AA21+AA28+AA32</f>
        <v>387842500</v>
      </c>
      <c r="AB19" s="55">
        <f t="shared" si="1"/>
        <v>0</v>
      </c>
      <c r="AC19" s="55" t="s">
        <v>44</v>
      </c>
      <c r="AD19" s="59">
        <f t="shared" si="5"/>
        <v>1367206311</v>
      </c>
      <c r="AE19" s="58">
        <f t="shared" si="2"/>
        <v>0</v>
      </c>
      <c r="AF19" s="115">
        <f t="shared" si="6"/>
        <v>97.69248382</v>
      </c>
      <c r="AG19" s="55">
        <f t="shared" si="3"/>
        <v>0</v>
      </c>
      <c r="AH19" s="55" t="s">
        <v>44</v>
      </c>
      <c r="AI19" s="59">
        <f t="shared" si="7"/>
        <v>1367206311</v>
      </c>
      <c r="AJ19" s="58">
        <f t="shared" si="4"/>
        <v>0</v>
      </c>
      <c r="AK19" s="52">
        <f t="shared" si="8"/>
        <v>31.10822096</v>
      </c>
      <c r="AL19" s="53" t="s">
        <v>37</v>
      </c>
    </row>
    <row r="20">
      <c r="A20" s="17"/>
      <c r="B20" s="17"/>
      <c r="C20" s="17"/>
      <c r="D20" s="17"/>
      <c r="E20" s="17"/>
      <c r="F20" s="54" t="s">
        <v>45</v>
      </c>
      <c r="G20" s="55">
        <v>90.0</v>
      </c>
      <c r="H20" s="55" t="s">
        <v>44</v>
      </c>
      <c r="I20" s="17"/>
      <c r="J20" s="35">
        <v>0.0</v>
      </c>
      <c r="K20" s="35" t="s">
        <v>44</v>
      </c>
      <c r="L20" s="17"/>
      <c r="M20" s="55">
        <v>86.0</v>
      </c>
      <c r="N20" s="55" t="s">
        <v>44</v>
      </c>
      <c r="O20" s="17"/>
      <c r="P20" s="55">
        <v>0.0</v>
      </c>
      <c r="Q20" s="55" t="s">
        <v>44</v>
      </c>
      <c r="R20" s="17"/>
      <c r="S20" s="55">
        <v>0.0</v>
      </c>
      <c r="T20" s="55" t="s">
        <v>44</v>
      </c>
      <c r="U20" s="17"/>
      <c r="V20" s="55">
        <v>0.0</v>
      </c>
      <c r="W20" s="55" t="s">
        <v>44</v>
      </c>
      <c r="X20" s="17"/>
      <c r="Y20" s="55">
        <v>0.0</v>
      </c>
      <c r="Z20" s="55" t="s">
        <v>44</v>
      </c>
      <c r="AA20" s="17"/>
      <c r="AB20" s="55">
        <f t="shared" si="1"/>
        <v>0</v>
      </c>
      <c r="AC20" s="55" t="s">
        <v>44</v>
      </c>
      <c r="AD20" s="17"/>
      <c r="AE20" s="58">
        <f t="shared" si="2"/>
        <v>0</v>
      </c>
      <c r="AF20" s="17"/>
      <c r="AG20" s="55">
        <f t="shared" si="3"/>
        <v>0</v>
      </c>
      <c r="AH20" s="55" t="s">
        <v>44</v>
      </c>
      <c r="AI20" s="17"/>
      <c r="AJ20" s="58">
        <f t="shared" si="4"/>
        <v>0</v>
      </c>
      <c r="AK20" s="17"/>
      <c r="AL20" s="17"/>
    </row>
    <row r="21">
      <c r="A21" s="62"/>
      <c r="B21" s="63"/>
      <c r="C21" s="63"/>
      <c r="D21" s="64" t="s">
        <v>46</v>
      </c>
      <c r="E21" s="65" t="s">
        <v>47</v>
      </c>
      <c r="F21" s="65" t="s">
        <v>48</v>
      </c>
      <c r="G21" s="66">
        <v>44.0</v>
      </c>
      <c r="H21" s="66" t="s">
        <v>49</v>
      </c>
      <c r="I21" s="71">
        <f>SUM(I22:I27)</f>
        <v>3515000000</v>
      </c>
      <c r="J21" s="68">
        <v>0.0</v>
      </c>
      <c r="K21" s="68" t="s">
        <v>49</v>
      </c>
      <c r="L21" s="69">
        <f>SUM(L22:L27)</f>
        <v>0</v>
      </c>
      <c r="M21" s="66">
        <v>15.0</v>
      </c>
      <c r="N21" s="66" t="s">
        <v>49</v>
      </c>
      <c r="O21" s="71">
        <f>SUM(O22:O27)</f>
        <v>1127500000</v>
      </c>
      <c r="P21" s="70">
        <v>4.0</v>
      </c>
      <c r="Q21" s="66" t="s">
        <v>49</v>
      </c>
      <c r="R21" s="71">
        <f>SUM(R22:R27)</f>
        <v>222070400</v>
      </c>
      <c r="S21" s="66">
        <v>2.0</v>
      </c>
      <c r="T21" s="66" t="s">
        <v>49</v>
      </c>
      <c r="U21" s="71">
        <f>SUM(U22:U27)</f>
        <v>260087411</v>
      </c>
      <c r="V21" s="66">
        <v>8.0</v>
      </c>
      <c r="W21" s="66" t="s">
        <v>49</v>
      </c>
      <c r="X21" s="71">
        <f>SUM(X22:X27)</f>
        <v>330245800</v>
      </c>
      <c r="Y21" s="70">
        <v>1.0</v>
      </c>
      <c r="Z21" s="66" t="s">
        <v>49</v>
      </c>
      <c r="AA21" s="71">
        <f>SUM(AA22:AA27)</f>
        <v>292650000</v>
      </c>
      <c r="AB21" s="66">
        <f t="shared" si="1"/>
        <v>15</v>
      </c>
      <c r="AC21" s="66" t="s">
        <v>49</v>
      </c>
      <c r="AD21" s="71">
        <f t="shared" ref="AD21:AD36" si="9">R21+U21+X21+AA21</f>
        <v>1105053611</v>
      </c>
      <c r="AE21" s="62">
        <f t="shared" si="2"/>
        <v>100</v>
      </c>
      <c r="AF21" s="72">
        <f t="shared" ref="AF21:AF36" si="10">(AD21/O21)*100</f>
        <v>98.00918945</v>
      </c>
      <c r="AG21" s="66">
        <f t="shared" si="3"/>
        <v>15</v>
      </c>
      <c r="AH21" s="66" t="s">
        <v>49</v>
      </c>
      <c r="AI21" s="71">
        <f t="shared" ref="AI21:AI36" si="11">L21+AD21</f>
        <v>1105053611</v>
      </c>
      <c r="AJ21" s="62">
        <f t="shared" si="4"/>
        <v>34.09090909</v>
      </c>
      <c r="AK21" s="62">
        <f t="shared" ref="AK21:AK36" si="12">(AI21/I21)*100</f>
        <v>31.43822506</v>
      </c>
      <c r="AL21" s="64" t="s">
        <v>37</v>
      </c>
    </row>
    <row r="22">
      <c r="A22" s="73"/>
      <c r="B22" s="74"/>
      <c r="C22" s="74"/>
      <c r="D22" s="75" t="s">
        <v>50</v>
      </c>
      <c r="E22" s="76" t="s">
        <v>51</v>
      </c>
      <c r="F22" s="76" t="s">
        <v>52</v>
      </c>
      <c r="G22" s="77">
        <v>5.0</v>
      </c>
      <c r="H22" s="77" t="s">
        <v>53</v>
      </c>
      <c r="I22" s="78">
        <v>3.2E8</v>
      </c>
      <c r="J22" s="79">
        <v>0.0</v>
      </c>
      <c r="K22" s="79" t="s">
        <v>53</v>
      </c>
      <c r="L22" s="80">
        <v>0.0</v>
      </c>
      <c r="M22" s="77">
        <v>2.0</v>
      </c>
      <c r="N22" s="77" t="s">
        <v>53</v>
      </c>
      <c r="O22" s="78">
        <v>2.8E8</v>
      </c>
      <c r="P22" s="77">
        <v>0.0</v>
      </c>
      <c r="Q22" s="77" t="s">
        <v>53</v>
      </c>
      <c r="R22" s="78">
        <v>5015000.0</v>
      </c>
      <c r="S22" s="77">
        <v>0.0</v>
      </c>
      <c r="T22" s="77" t="s">
        <v>53</v>
      </c>
      <c r="U22" s="78">
        <v>4.40865E7</v>
      </c>
      <c r="V22" s="77">
        <v>1.0</v>
      </c>
      <c r="W22" s="77" t="s">
        <v>53</v>
      </c>
      <c r="X22" s="78">
        <v>1.781488E8</v>
      </c>
      <c r="Y22" s="77">
        <v>1.0</v>
      </c>
      <c r="Z22" s="77" t="s">
        <v>53</v>
      </c>
      <c r="AA22" s="78">
        <v>5.088425E7</v>
      </c>
      <c r="AB22" s="77">
        <f t="shared" si="1"/>
        <v>2</v>
      </c>
      <c r="AC22" s="77" t="s">
        <v>53</v>
      </c>
      <c r="AD22" s="81">
        <f t="shared" si="9"/>
        <v>278134550</v>
      </c>
      <c r="AE22" s="73">
        <f t="shared" si="2"/>
        <v>100</v>
      </c>
      <c r="AF22" s="82">
        <f t="shared" si="10"/>
        <v>99.33376786</v>
      </c>
      <c r="AG22" s="77">
        <f t="shared" si="3"/>
        <v>2</v>
      </c>
      <c r="AH22" s="77" t="s">
        <v>53</v>
      </c>
      <c r="AI22" s="81">
        <f t="shared" si="11"/>
        <v>278134550</v>
      </c>
      <c r="AJ22" s="73">
        <f t="shared" si="4"/>
        <v>40</v>
      </c>
      <c r="AK22" s="73">
        <f t="shared" si="12"/>
        <v>86.91704688</v>
      </c>
      <c r="AL22" s="75" t="s">
        <v>37</v>
      </c>
    </row>
    <row r="23">
      <c r="A23" s="73"/>
      <c r="B23" s="74"/>
      <c r="C23" s="74"/>
      <c r="D23" s="75" t="s">
        <v>54</v>
      </c>
      <c r="E23" s="76" t="s">
        <v>55</v>
      </c>
      <c r="F23" s="76" t="s">
        <v>56</v>
      </c>
      <c r="G23" s="77">
        <v>5.0</v>
      </c>
      <c r="H23" s="77" t="s">
        <v>57</v>
      </c>
      <c r="I23" s="78">
        <v>1.6E8</v>
      </c>
      <c r="J23" s="79">
        <v>0.0</v>
      </c>
      <c r="K23" s="79" t="s">
        <v>57</v>
      </c>
      <c r="L23" s="80">
        <v>0.0</v>
      </c>
      <c r="M23" s="77">
        <v>1.0</v>
      </c>
      <c r="N23" s="77" t="s">
        <v>57</v>
      </c>
      <c r="O23" s="78">
        <v>3.35E7</v>
      </c>
      <c r="P23" s="77">
        <v>1.0</v>
      </c>
      <c r="Q23" s="77" t="s">
        <v>57</v>
      </c>
      <c r="R23" s="78">
        <v>2.98978E7</v>
      </c>
      <c r="S23" s="77">
        <v>0.0</v>
      </c>
      <c r="T23" s="77" t="s">
        <v>57</v>
      </c>
      <c r="U23" s="78">
        <v>0.0</v>
      </c>
      <c r="V23" s="77">
        <v>0.0</v>
      </c>
      <c r="W23" s="77" t="s">
        <v>57</v>
      </c>
      <c r="X23" s="78">
        <v>0.0</v>
      </c>
      <c r="Y23" s="77">
        <v>0.0</v>
      </c>
      <c r="Z23" s="77" t="s">
        <v>57</v>
      </c>
      <c r="AA23" s="78">
        <v>0.0</v>
      </c>
      <c r="AB23" s="77">
        <f t="shared" si="1"/>
        <v>1</v>
      </c>
      <c r="AC23" s="77" t="s">
        <v>57</v>
      </c>
      <c r="AD23" s="81">
        <f t="shared" si="9"/>
        <v>29897800</v>
      </c>
      <c r="AE23" s="73">
        <f t="shared" si="2"/>
        <v>100</v>
      </c>
      <c r="AF23" s="82">
        <f t="shared" si="10"/>
        <v>89.24716418</v>
      </c>
      <c r="AG23" s="77">
        <f t="shared" si="3"/>
        <v>1</v>
      </c>
      <c r="AH23" s="77" t="s">
        <v>57</v>
      </c>
      <c r="AI23" s="81">
        <f t="shared" si="11"/>
        <v>29897800</v>
      </c>
      <c r="AJ23" s="73">
        <f t="shared" si="4"/>
        <v>20</v>
      </c>
      <c r="AK23" s="73">
        <f t="shared" si="12"/>
        <v>18.686125</v>
      </c>
      <c r="AL23" s="75" t="s">
        <v>37</v>
      </c>
    </row>
    <row r="24">
      <c r="A24" s="73"/>
      <c r="B24" s="74"/>
      <c r="C24" s="74"/>
      <c r="D24" s="75" t="s">
        <v>58</v>
      </c>
      <c r="E24" s="76" t="s">
        <v>59</v>
      </c>
      <c r="F24" s="76" t="s">
        <v>60</v>
      </c>
      <c r="G24" s="77">
        <v>140.0</v>
      </c>
      <c r="H24" s="77" t="s">
        <v>57</v>
      </c>
      <c r="I24" s="78">
        <v>2.85E8</v>
      </c>
      <c r="J24" s="79">
        <v>0.0</v>
      </c>
      <c r="K24" s="79" t="s">
        <v>57</v>
      </c>
      <c r="L24" s="80">
        <v>0.0</v>
      </c>
      <c r="M24" s="77">
        <v>28.0</v>
      </c>
      <c r="N24" s="77" t="s">
        <v>57</v>
      </c>
      <c r="O24" s="78">
        <v>6.945E7</v>
      </c>
      <c r="P24" s="77">
        <v>28.0</v>
      </c>
      <c r="Q24" s="77" t="s">
        <v>57</v>
      </c>
      <c r="R24" s="78">
        <v>8151900.0</v>
      </c>
      <c r="S24" s="77">
        <v>0.0</v>
      </c>
      <c r="T24" s="77" t="s">
        <v>57</v>
      </c>
      <c r="U24" s="78">
        <v>4.8467E7</v>
      </c>
      <c r="V24" s="77">
        <v>0.0</v>
      </c>
      <c r="W24" s="77" t="s">
        <v>57</v>
      </c>
      <c r="X24" s="78">
        <v>0.0</v>
      </c>
      <c r="Y24" s="77">
        <v>0.0</v>
      </c>
      <c r="Z24" s="77" t="s">
        <v>57</v>
      </c>
      <c r="AA24" s="78">
        <v>0.0</v>
      </c>
      <c r="AB24" s="77">
        <f t="shared" si="1"/>
        <v>28</v>
      </c>
      <c r="AC24" s="77" t="s">
        <v>57</v>
      </c>
      <c r="AD24" s="81">
        <f t="shared" si="9"/>
        <v>56618900</v>
      </c>
      <c r="AE24" s="73">
        <f t="shared" si="2"/>
        <v>100</v>
      </c>
      <c r="AF24" s="82">
        <f t="shared" si="10"/>
        <v>81.52469402</v>
      </c>
      <c r="AG24" s="77">
        <f t="shared" si="3"/>
        <v>28</v>
      </c>
      <c r="AH24" s="77" t="s">
        <v>57</v>
      </c>
      <c r="AI24" s="81">
        <f t="shared" si="11"/>
        <v>56618900</v>
      </c>
      <c r="AJ24" s="73">
        <f t="shared" si="4"/>
        <v>20</v>
      </c>
      <c r="AK24" s="73">
        <f t="shared" si="12"/>
        <v>19.8662807</v>
      </c>
      <c r="AL24" s="75" t="s">
        <v>37</v>
      </c>
    </row>
    <row r="25">
      <c r="A25" s="73"/>
      <c r="B25" s="74"/>
      <c r="C25" s="74"/>
      <c r="D25" s="75" t="s">
        <v>61</v>
      </c>
      <c r="E25" s="76" t="s">
        <v>326</v>
      </c>
      <c r="F25" s="76" t="s">
        <v>63</v>
      </c>
      <c r="G25" s="77">
        <v>8.0</v>
      </c>
      <c r="H25" s="77" t="s">
        <v>57</v>
      </c>
      <c r="I25" s="78">
        <v>8.0E8</v>
      </c>
      <c r="J25" s="79">
        <v>0.0</v>
      </c>
      <c r="K25" s="79" t="s">
        <v>57</v>
      </c>
      <c r="L25" s="80">
        <v>0.0</v>
      </c>
      <c r="M25" s="77">
        <v>3.0</v>
      </c>
      <c r="N25" s="77" t="s">
        <v>57</v>
      </c>
      <c r="O25" s="78">
        <v>2.221555E8</v>
      </c>
      <c r="P25" s="77">
        <v>3.0</v>
      </c>
      <c r="Q25" s="77" t="s">
        <v>57</v>
      </c>
      <c r="R25" s="78">
        <v>9.61431E7</v>
      </c>
      <c r="S25" s="77">
        <v>0.0</v>
      </c>
      <c r="T25" s="77" t="s">
        <v>57</v>
      </c>
      <c r="U25" s="78">
        <v>1.00121661E8</v>
      </c>
      <c r="V25" s="77">
        <v>0.0</v>
      </c>
      <c r="W25" s="77" t="s">
        <v>57</v>
      </c>
      <c r="X25" s="78">
        <v>3400000.0</v>
      </c>
      <c r="Y25" s="77">
        <v>0.0</v>
      </c>
      <c r="Z25" s="77" t="s">
        <v>57</v>
      </c>
      <c r="AA25" s="78">
        <v>2.216625E7</v>
      </c>
      <c r="AB25" s="77">
        <f t="shared" si="1"/>
        <v>3</v>
      </c>
      <c r="AC25" s="77" t="s">
        <v>57</v>
      </c>
      <c r="AD25" s="81">
        <f t="shared" si="9"/>
        <v>221831011</v>
      </c>
      <c r="AE25" s="73">
        <f t="shared" si="2"/>
        <v>100</v>
      </c>
      <c r="AF25" s="82">
        <f t="shared" si="10"/>
        <v>99.85393609</v>
      </c>
      <c r="AG25" s="77">
        <f t="shared" si="3"/>
        <v>3</v>
      </c>
      <c r="AH25" s="77" t="s">
        <v>57</v>
      </c>
      <c r="AI25" s="81">
        <f t="shared" si="11"/>
        <v>221831011</v>
      </c>
      <c r="AJ25" s="73">
        <f t="shared" si="4"/>
        <v>37.5</v>
      </c>
      <c r="AK25" s="73">
        <f t="shared" si="12"/>
        <v>27.72887638</v>
      </c>
      <c r="AL25" s="75" t="s">
        <v>37</v>
      </c>
    </row>
    <row r="26">
      <c r="A26" s="73"/>
      <c r="B26" s="74"/>
      <c r="C26" s="74"/>
      <c r="D26" s="75" t="s">
        <v>64</v>
      </c>
      <c r="E26" s="76" t="s">
        <v>65</v>
      </c>
      <c r="F26" s="76" t="s">
        <v>66</v>
      </c>
      <c r="G26" s="77">
        <v>300.0</v>
      </c>
      <c r="H26" s="77" t="s">
        <v>67</v>
      </c>
      <c r="I26" s="78">
        <v>2.1E8</v>
      </c>
      <c r="J26" s="79">
        <v>0.0</v>
      </c>
      <c r="K26" s="79" t="s">
        <v>67</v>
      </c>
      <c r="L26" s="80">
        <v>0.0</v>
      </c>
      <c r="M26" s="77">
        <v>90.0</v>
      </c>
      <c r="N26" s="77" t="s">
        <v>67</v>
      </c>
      <c r="O26" s="78">
        <v>7.0E7</v>
      </c>
      <c r="P26" s="77">
        <v>93.0</v>
      </c>
      <c r="Q26" s="77" t="s">
        <v>67</v>
      </c>
      <c r="R26" s="78">
        <v>6.94006E7</v>
      </c>
      <c r="S26" s="77">
        <v>0.0</v>
      </c>
      <c r="T26" s="77" t="s">
        <v>67</v>
      </c>
      <c r="U26" s="78">
        <v>0.0</v>
      </c>
      <c r="V26" s="77">
        <v>0.0</v>
      </c>
      <c r="W26" s="77" t="s">
        <v>67</v>
      </c>
      <c r="X26" s="78">
        <v>0.0</v>
      </c>
      <c r="Y26" s="77">
        <v>0.0</v>
      </c>
      <c r="Z26" s="77" t="s">
        <v>67</v>
      </c>
      <c r="AA26" s="78">
        <v>0.0</v>
      </c>
      <c r="AB26" s="77">
        <f t="shared" si="1"/>
        <v>93</v>
      </c>
      <c r="AC26" s="77" t="s">
        <v>67</v>
      </c>
      <c r="AD26" s="81">
        <f t="shared" si="9"/>
        <v>69400600</v>
      </c>
      <c r="AE26" s="73">
        <f t="shared" si="2"/>
        <v>103.3333333</v>
      </c>
      <c r="AF26" s="82">
        <f t="shared" si="10"/>
        <v>99.14371429</v>
      </c>
      <c r="AG26" s="77">
        <f t="shared" si="3"/>
        <v>93</v>
      </c>
      <c r="AH26" s="77" t="s">
        <v>67</v>
      </c>
      <c r="AI26" s="81">
        <f t="shared" si="11"/>
        <v>69400600</v>
      </c>
      <c r="AJ26" s="73">
        <f t="shared" si="4"/>
        <v>31</v>
      </c>
      <c r="AK26" s="73">
        <f t="shared" si="12"/>
        <v>33.04790476</v>
      </c>
      <c r="AL26" s="75" t="s">
        <v>37</v>
      </c>
    </row>
    <row r="27">
      <c r="A27" s="73"/>
      <c r="B27" s="74"/>
      <c r="C27" s="74"/>
      <c r="D27" s="75" t="s">
        <v>68</v>
      </c>
      <c r="E27" s="76" t="s">
        <v>327</v>
      </c>
      <c r="F27" s="76" t="s">
        <v>70</v>
      </c>
      <c r="G27" s="77">
        <v>9.0</v>
      </c>
      <c r="H27" s="77" t="s">
        <v>53</v>
      </c>
      <c r="I27" s="78">
        <v>1.74E9</v>
      </c>
      <c r="J27" s="79">
        <v>0.0</v>
      </c>
      <c r="K27" s="79" t="s">
        <v>53</v>
      </c>
      <c r="L27" s="80">
        <v>0.0</v>
      </c>
      <c r="M27" s="77">
        <v>5.0</v>
      </c>
      <c r="N27" s="77" t="s">
        <v>53</v>
      </c>
      <c r="O27" s="78">
        <v>4.523945E8</v>
      </c>
      <c r="P27" s="77">
        <v>0.0</v>
      </c>
      <c r="Q27" s="77" t="s">
        <v>53</v>
      </c>
      <c r="R27" s="78">
        <v>1.3462E7</v>
      </c>
      <c r="S27" s="77">
        <v>0.0</v>
      </c>
      <c r="T27" s="77" t="s">
        <v>53</v>
      </c>
      <c r="U27" s="78">
        <v>6.741225E7</v>
      </c>
      <c r="V27" s="77">
        <v>5.0</v>
      </c>
      <c r="W27" s="77" t="s">
        <v>53</v>
      </c>
      <c r="X27" s="78">
        <v>1.48697E8</v>
      </c>
      <c r="Y27" s="77">
        <v>0.0</v>
      </c>
      <c r="Z27" s="77" t="s">
        <v>53</v>
      </c>
      <c r="AA27" s="78">
        <v>2.195995E8</v>
      </c>
      <c r="AB27" s="77">
        <f t="shared" si="1"/>
        <v>5</v>
      </c>
      <c r="AC27" s="77" t="s">
        <v>53</v>
      </c>
      <c r="AD27" s="81">
        <f t="shared" si="9"/>
        <v>449170750</v>
      </c>
      <c r="AE27" s="73">
        <f t="shared" si="2"/>
        <v>100</v>
      </c>
      <c r="AF27" s="82">
        <f t="shared" si="10"/>
        <v>99.28740292</v>
      </c>
      <c r="AG27" s="77">
        <f t="shared" si="3"/>
        <v>5</v>
      </c>
      <c r="AH27" s="77" t="s">
        <v>53</v>
      </c>
      <c r="AI27" s="81">
        <f t="shared" si="11"/>
        <v>449170750</v>
      </c>
      <c r="AJ27" s="73">
        <f t="shared" si="4"/>
        <v>55.55555556</v>
      </c>
      <c r="AK27" s="73">
        <f t="shared" si="12"/>
        <v>25.81441092</v>
      </c>
      <c r="AL27" s="75" t="s">
        <v>37</v>
      </c>
    </row>
    <row r="28">
      <c r="A28" s="62"/>
      <c r="B28" s="63"/>
      <c r="C28" s="63"/>
      <c r="D28" s="64" t="s">
        <v>71</v>
      </c>
      <c r="E28" s="65" t="s">
        <v>72</v>
      </c>
      <c r="F28" s="65" t="s">
        <v>73</v>
      </c>
      <c r="G28" s="66">
        <f>G29+G31</f>
        <v>14</v>
      </c>
      <c r="H28" s="66" t="s">
        <v>74</v>
      </c>
      <c r="I28" s="71">
        <f>SUM(I29:I31)</f>
        <v>295000000</v>
      </c>
      <c r="J28" s="68">
        <f>J29+J31</f>
        <v>0</v>
      </c>
      <c r="K28" s="68" t="s">
        <v>74</v>
      </c>
      <c r="L28" s="69">
        <f>SUM(L29:L31)</f>
        <v>0</v>
      </c>
      <c r="M28" s="66">
        <f>M29+M31</f>
        <v>5</v>
      </c>
      <c r="N28" s="66" t="s">
        <v>74</v>
      </c>
      <c r="O28" s="71">
        <f>SUM(O29:O31)</f>
        <v>100000000</v>
      </c>
      <c r="P28" s="66">
        <f>P29+P31</f>
        <v>1</v>
      </c>
      <c r="Q28" s="66" t="s">
        <v>74</v>
      </c>
      <c r="R28" s="71">
        <f>SUM(R29:R31)</f>
        <v>0</v>
      </c>
      <c r="S28" s="66">
        <f>S29+S31</f>
        <v>2</v>
      </c>
      <c r="T28" s="66" t="s">
        <v>74</v>
      </c>
      <c r="U28" s="71">
        <f>SUM(U29:U31)</f>
        <v>1000000</v>
      </c>
      <c r="V28" s="66">
        <f>V29+V31</f>
        <v>1</v>
      </c>
      <c r="W28" s="66" t="s">
        <v>74</v>
      </c>
      <c r="X28" s="71">
        <f>SUM(X29:X31)</f>
        <v>37033900</v>
      </c>
      <c r="Y28" s="66">
        <f>Y29+Y31</f>
        <v>1</v>
      </c>
      <c r="Z28" s="66" t="s">
        <v>74</v>
      </c>
      <c r="AA28" s="71">
        <f>SUM(AA29:AA31)</f>
        <v>53706000</v>
      </c>
      <c r="AB28" s="66">
        <f t="shared" si="1"/>
        <v>5</v>
      </c>
      <c r="AC28" s="66" t="s">
        <v>74</v>
      </c>
      <c r="AD28" s="71">
        <f t="shared" si="9"/>
        <v>91739900</v>
      </c>
      <c r="AE28" s="62">
        <f t="shared" si="2"/>
        <v>100</v>
      </c>
      <c r="AF28" s="72">
        <f t="shared" si="10"/>
        <v>91.7399</v>
      </c>
      <c r="AG28" s="66">
        <f t="shared" si="3"/>
        <v>5</v>
      </c>
      <c r="AH28" s="66" t="s">
        <v>74</v>
      </c>
      <c r="AI28" s="71">
        <f t="shared" si="11"/>
        <v>91739900</v>
      </c>
      <c r="AJ28" s="62">
        <f t="shared" si="4"/>
        <v>35.71428571</v>
      </c>
      <c r="AK28" s="62">
        <f t="shared" si="12"/>
        <v>31.09827119</v>
      </c>
      <c r="AL28" s="64" t="s">
        <v>37</v>
      </c>
    </row>
    <row r="29">
      <c r="A29" s="73"/>
      <c r="B29" s="74"/>
      <c r="C29" s="74"/>
      <c r="D29" s="75" t="s">
        <v>75</v>
      </c>
      <c r="E29" s="76" t="s">
        <v>76</v>
      </c>
      <c r="F29" s="76" t="s">
        <v>77</v>
      </c>
      <c r="G29" s="77">
        <v>11.0</v>
      </c>
      <c r="H29" s="77" t="s">
        <v>53</v>
      </c>
      <c r="I29" s="78">
        <v>8.5E7</v>
      </c>
      <c r="J29" s="79">
        <v>0.0</v>
      </c>
      <c r="K29" s="79" t="s">
        <v>53</v>
      </c>
      <c r="L29" s="80">
        <v>0.0</v>
      </c>
      <c r="M29" s="77">
        <v>4.0</v>
      </c>
      <c r="N29" s="77" t="s">
        <v>53</v>
      </c>
      <c r="O29" s="78">
        <v>3.0E7</v>
      </c>
      <c r="P29" s="77">
        <v>1.0</v>
      </c>
      <c r="Q29" s="77" t="s">
        <v>53</v>
      </c>
      <c r="R29" s="78">
        <v>0.0</v>
      </c>
      <c r="S29" s="77">
        <v>2.0</v>
      </c>
      <c r="T29" s="77" t="s">
        <v>53</v>
      </c>
      <c r="U29" s="78">
        <v>0.0</v>
      </c>
      <c r="V29" s="77">
        <v>1.0</v>
      </c>
      <c r="W29" s="77" t="s">
        <v>53</v>
      </c>
      <c r="X29" s="78">
        <v>1.84965E7</v>
      </c>
      <c r="Y29" s="77">
        <v>0.0</v>
      </c>
      <c r="Z29" s="77" t="s">
        <v>53</v>
      </c>
      <c r="AA29" s="78">
        <v>5200000.0</v>
      </c>
      <c r="AB29" s="77">
        <f t="shared" si="1"/>
        <v>4</v>
      </c>
      <c r="AC29" s="77" t="s">
        <v>53</v>
      </c>
      <c r="AD29" s="81">
        <f t="shared" si="9"/>
        <v>23696500</v>
      </c>
      <c r="AE29" s="73">
        <f t="shared" si="2"/>
        <v>100</v>
      </c>
      <c r="AF29" s="82">
        <f t="shared" si="10"/>
        <v>78.98833333</v>
      </c>
      <c r="AG29" s="77">
        <f t="shared" si="3"/>
        <v>4</v>
      </c>
      <c r="AH29" s="77" t="s">
        <v>53</v>
      </c>
      <c r="AI29" s="81">
        <f t="shared" si="11"/>
        <v>23696500</v>
      </c>
      <c r="AJ29" s="73">
        <f t="shared" si="4"/>
        <v>36.36363636</v>
      </c>
      <c r="AK29" s="73">
        <f t="shared" si="12"/>
        <v>27.87823529</v>
      </c>
      <c r="AL29" s="75" t="s">
        <v>37</v>
      </c>
    </row>
    <row r="30">
      <c r="A30" s="73"/>
      <c r="B30" s="74"/>
      <c r="C30" s="74"/>
      <c r="D30" s="75" t="s">
        <v>78</v>
      </c>
      <c r="E30" s="76" t="s">
        <v>79</v>
      </c>
      <c r="F30" s="76" t="s">
        <v>80</v>
      </c>
      <c r="G30" s="77">
        <v>6.0</v>
      </c>
      <c r="H30" s="77" t="s">
        <v>81</v>
      </c>
      <c r="I30" s="78">
        <v>7.5E7</v>
      </c>
      <c r="J30" s="79">
        <v>0.0</v>
      </c>
      <c r="K30" s="79" t="s">
        <v>81</v>
      </c>
      <c r="L30" s="80">
        <v>0.0</v>
      </c>
      <c r="M30" s="77">
        <v>2.0</v>
      </c>
      <c r="N30" s="77" t="s">
        <v>81</v>
      </c>
      <c r="O30" s="78">
        <v>2.5E7</v>
      </c>
      <c r="P30" s="77">
        <v>0.0</v>
      </c>
      <c r="Q30" s="77" t="s">
        <v>81</v>
      </c>
      <c r="R30" s="78">
        <v>0.0</v>
      </c>
      <c r="S30" s="77">
        <v>0.0</v>
      </c>
      <c r="T30" s="77" t="s">
        <v>81</v>
      </c>
      <c r="U30" s="78">
        <v>1000000.0</v>
      </c>
      <c r="V30" s="77">
        <v>0.0</v>
      </c>
      <c r="W30" s="77" t="s">
        <v>81</v>
      </c>
      <c r="X30" s="78">
        <v>1.535905E7</v>
      </c>
      <c r="Y30" s="77">
        <v>2.0</v>
      </c>
      <c r="Z30" s="77" t="s">
        <v>81</v>
      </c>
      <c r="AA30" s="78">
        <v>8515000.0</v>
      </c>
      <c r="AB30" s="77">
        <f t="shared" si="1"/>
        <v>2</v>
      </c>
      <c r="AC30" s="77" t="s">
        <v>81</v>
      </c>
      <c r="AD30" s="81">
        <f t="shared" si="9"/>
        <v>24874050</v>
      </c>
      <c r="AE30" s="73">
        <f t="shared" si="2"/>
        <v>100</v>
      </c>
      <c r="AF30" s="82">
        <f t="shared" si="10"/>
        <v>99.4962</v>
      </c>
      <c r="AG30" s="77">
        <f t="shared" si="3"/>
        <v>2</v>
      </c>
      <c r="AH30" s="77" t="s">
        <v>81</v>
      </c>
      <c r="AI30" s="81">
        <f t="shared" si="11"/>
        <v>24874050</v>
      </c>
      <c r="AJ30" s="73">
        <f t="shared" si="4"/>
        <v>33.33333333</v>
      </c>
      <c r="AK30" s="73">
        <f t="shared" si="12"/>
        <v>33.1654</v>
      </c>
      <c r="AL30" s="75" t="s">
        <v>37</v>
      </c>
    </row>
    <row r="31">
      <c r="A31" s="73"/>
      <c r="B31" s="74"/>
      <c r="C31" s="74"/>
      <c r="D31" s="75" t="s">
        <v>82</v>
      </c>
      <c r="E31" s="76" t="s">
        <v>328</v>
      </c>
      <c r="F31" s="76" t="s">
        <v>84</v>
      </c>
      <c r="G31" s="77">
        <v>3.0</v>
      </c>
      <c r="H31" s="77" t="s">
        <v>85</v>
      </c>
      <c r="I31" s="78">
        <v>1.35E8</v>
      </c>
      <c r="J31" s="79">
        <v>0.0</v>
      </c>
      <c r="K31" s="79" t="s">
        <v>85</v>
      </c>
      <c r="L31" s="80">
        <v>0.0</v>
      </c>
      <c r="M31" s="77">
        <v>1.0</v>
      </c>
      <c r="N31" s="77" t="s">
        <v>85</v>
      </c>
      <c r="O31" s="78">
        <v>4.5E7</v>
      </c>
      <c r="P31" s="77">
        <v>0.0</v>
      </c>
      <c r="Q31" s="77" t="s">
        <v>85</v>
      </c>
      <c r="R31" s="78">
        <v>0.0</v>
      </c>
      <c r="S31" s="77">
        <v>0.0</v>
      </c>
      <c r="T31" s="77" t="s">
        <v>85</v>
      </c>
      <c r="U31" s="78">
        <v>0.0</v>
      </c>
      <c r="V31" s="77">
        <v>0.0</v>
      </c>
      <c r="W31" s="77" t="s">
        <v>85</v>
      </c>
      <c r="X31" s="78">
        <v>3178350.0</v>
      </c>
      <c r="Y31" s="77">
        <v>1.0</v>
      </c>
      <c r="Z31" s="77" t="s">
        <v>85</v>
      </c>
      <c r="AA31" s="78">
        <v>3.9991E7</v>
      </c>
      <c r="AB31" s="77">
        <f t="shared" si="1"/>
        <v>1</v>
      </c>
      <c r="AC31" s="77" t="s">
        <v>85</v>
      </c>
      <c r="AD31" s="81">
        <f t="shared" si="9"/>
        <v>43169350</v>
      </c>
      <c r="AE31" s="73">
        <f t="shared" si="2"/>
        <v>100</v>
      </c>
      <c r="AF31" s="82">
        <f t="shared" si="10"/>
        <v>95.93188889</v>
      </c>
      <c r="AG31" s="77">
        <f t="shared" si="3"/>
        <v>1</v>
      </c>
      <c r="AH31" s="77" t="s">
        <v>85</v>
      </c>
      <c r="AI31" s="81">
        <f t="shared" si="11"/>
        <v>43169350</v>
      </c>
      <c r="AJ31" s="73">
        <f t="shared" si="4"/>
        <v>33.33333333</v>
      </c>
      <c r="AK31" s="73">
        <f t="shared" si="12"/>
        <v>31.9772963</v>
      </c>
      <c r="AL31" s="75" t="s">
        <v>37</v>
      </c>
    </row>
    <row r="32">
      <c r="A32" s="62"/>
      <c r="B32" s="63"/>
      <c r="C32" s="63"/>
      <c r="D32" s="64" t="s">
        <v>86</v>
      </c>
      <c r="E32" s="65" t="s">
        <v>87</v>
      </c>
      <c r="F32" s="65" t="s">
        <v>88</v>
      </c>
      <c r="G32" s="66">
        <f>G33+G34</f>
        <v>21</v>
      </c>
      <c r="H32" s="66" t="s">
        <v>74</v>
      </c>
      <c r="I32" s="71">
        <f>SUM(I33:I34)</f>
        <v>585000000</v>
      </c>
      <c r="J32" s="68">
        <f>J33+J34</f>
        <v>0</v>
      </c>
      <c r="K32" s="68" t="s">
        <v>74</v>
      </c>
      <c r="L32" s="69">
        <f>SUM(L33:L34)</f>
        <v>0</v>
      </c>
      <c r="M32" s="66">
        <f>M33+M34</f>
        <v>7</v>
      </c>
      <c r="N32" s="66" t="s">
        <v>74</v>
      </c>
      <c r="O32" s="71">
        <f>SUM(O33:O34)</f>
        <v>172000000</v>
      </c>
      <c r="P32" s="66">
        <f>P33+P34</f>
        <v>3</v>
      </c>
      <c r="Q32" s="66" t="s">
        <v>74</v>
      </c>
      <c r="R32" s="71">
        <f>SUM(R33:R34)</f>
        <v>9377550</v>
      </c>
      <c r="S32" s="66">
        <f>S33+S34</f>
        <v>1</v>
      </c>
      <c r="T32" s="66" t="s">
        <v>74</v>
      </c>
      <c r="U32" s="71">
        <f>SUM(U33:U34)</f>
        <v>65910750</v>
      </c>
      <c r="V32" s="66">
        <f>V33+V34</f>
        <v>2</v>
      </c>
      <c r="W32" s="66" t="s">
        <v>74</v>
      </c>
      <c r="X32" s="71">
        <f>SUM(X33:X34)</f>
        <v>53638000</v>
      </c>
      <c r="Y32" s="66">
        <f>Y33+Y34</f>
        <v>1</v>
      </c>
      <c r="Z32" s="66" t="s">
        <v>74</v>
      </c>
      <c r="AA32" s="71">
        <f>SUM(AA33:AA34)</f>
        <v>41486500</v>
      </c>
      <c r="AB32" s="66">
        <f t="shared" si="1"/>
        <v>7</v>
      </c>
      <c r="AC32" s="66" t="s">
        <v>74</v>
      </c>
      <c r="AD32" s="71">
        <f t="shared" si="9"/>
        <v>170412800</v>
      </c>
      <c r="AE32" s="62">
        <f t="shared" si="2"/>
        <v>100</v>
      </c>
      <c r="AF32" s="72">
        <f t="shared" si="10"/>
        <v>99.0772093</v>
      </c>
      <c r="AG32" s="66">
        <f t="shared" si="3"/>
        <v>7</v>
      </c>
      <c r="AH32" s="66" t="s">
        <v>74</v>
      </c>
      <c r="AI32" s="71">
        <f t="shared" si="11"/>
        <v>170412800</v>
      </c>
      <c r="AJ32" s="62">
        <f t="shared" si="4"/>
        <v>33.33333333</v>
      </c>
      <c r="AK32" s="62">
        <f t="shared" si="12"/>
        <v>29.13039316</v>
      </c>
      <c r="AL32" s="64" t="s">
        <v>37</v>
      </c>
    </row>
    <row r="33">
      <c r="A33" s="73"/>
      <c r="B33" s="74"/>
      <c r="C33" s="74"/>
      <c r="D33" s="75" t="s">
        <v>89</v>
      </c>
      <c r="E33" s="76" t="s">
        <v>329</v>
      </c>
      <c r="F33" s="76" t="s">
        <v>91</v>
      </c>
      <c r="G33" s="77">
        <v>3.0</v>
      </c>
      <c r="H33" s="77" t="s">
        <v>74</v>
      </c>
      <c r="I33" s="78">
        <v>2.55E8</v>
      </c>
      <c r="J33" s="79">
        <v>0.0</v>
      </c>
      <c r="K33" s="79" t="s">
        <v>74</v>
      </c>
      <c r="L33" s="80">
        <v>0.0</v>
      </c>
      <c r="M33" s="77">
        <v>1.0</v>
      </c>
      <c r="N33" s="77" t="s">
        <v>74</v>
      </c>
      <c r="O33" s="78">
        <v>5.008E7</v>
      </c>
      <c r="P33" s="77">
        <v>1.0</v>
      </c>
      <c r="Q33" s="77" t="s">
        <v>74</v>
      </c>
      <c r="R33" s="78">
        <v>0.0</v>
      </c>
      <c r="S33" s="77">
        <v>0.0</v>
      </c>
      <c r="T33" s="77" t="s">
        <v>74</v>
      </c>
      <c r="U33" s="78">
        <v>4.167325E7</v>
      </c>
      <c r="V33" s="77">
        <v>0.0</v>
      </c>
      <c r="W33" s="77" t="s">
        <v>74</v>
      </c>
      <c r="X33" s="78">
        <v>4432750.0</v>
      </c>
      <c r="Y33" s="77">
        <v>0.0</v>
      </c>
      <c r="Z33" s="77" t="s">
        <v>74</v>
      </c>
      <c r="AA33" s="78">
        <v>3782250.0</v>
      </c>
      <c r="AB33" s="77">
        <f t="shared" si="1"/>
        <v>1</v>
      </c>
      <c r="AC33" s="77" t="s">
        <v>74</v>
      </c>
      <c r="AD33" s="81">
        <f t="shared" si="9"/>
        <v>49888250</v>
      </c>
      <c r="AE33" s="73">
        <f t="shared" si="2"/>
        <v>100</v>
      </c>
      <c r="AF33" s="82">
        <f t="shared" si="10"/>
        <v>99.61711262</v>
      </c>
      <c r="AG33" s="77">
        <f t="shared" si="3"/>
        <v>1</v>
      </c>
      <c r="AH33" s="77" t="s">
        <v>74</v>
      </c>
      <c r="AI33" s="81">
        <f t="shared" si="11"/>
        <v>49888250</v>
      </c>
      <c r="AJ33" s="73">
        <f t="shared" si="4"/>
        <v>33.33333333</v>
      </c>
      <c r="AK33" s="73">
        <f t="shared" si="12"/>
        <v>19.56401961</v>
      </c>
      <c r="AL33" s="75" t="s">
        <v>37</v>
      </c>
    </row>
    <row r="34">
      <c r="A34" s="73"/>
      <c r="B34" s="74"/>
      <c r="C34" s="74"/>
      <c r="D34" s="75" t="s">
        <v>92</v>
      </c>
      <c r="E34" s="76" t="s">
        <v>93</v>
      </c>
      <c r="F34" s="76" t="s">
        <v>94</v>
      </c>
      <c r="G34" s="77">
        <v>18.0</v>
      </c>
      <c r="H34" s="77" t="s">
        <v>74</v>
      </c>
      <c r="I34" s="78">
        <v>3.3E8</v>
      </c>
      <c r="J34" s="79">
        <v>0.0</v>
      </c>
      <c r="K34" s="79" t="s">
        <v>74</v>
      </c>
      <c r="L34" s="80">
        <v>0.0</v>
      </c>
      <c r="M34" s="77">
        <v>6.0</v>
      </c>
      <c r="N34" s="77" t="s">
        <v>74</v>
      </c>
      <c r="O34" s="78">
        <v>1.2192E8</v>
      </c>
      <c r="P34" s="77">
        <v>2.0</v>
      </c>
      <c r="Q34" s="77" t="s">
        <v>74</v>
      </c>
      <c r="R34" s="78">
        <v>9377550.0</v>
      </c>
      <c r="S34" s="77">
        <v>1.0</v>
      </c>
      <c r="T34" s="77" t="s">
        <v>74</v>
      </c>
      <c r="U34" s="78">
        <v>2.42375E7</v>
      </c>
      <c r="V34" s="77">
        <v>2.0</v>
      </c>
      <c r="W34" s="77" t="s">
        <v>74</v>
      </c>
      <c r="X34" s="78">
        <v>4.920525E7</v>
      </c>
      <c r="Y34" s="77">
        <v>1.0</v>
      </c>
      <c r="Z34" s="77" t="s">
        <v>74</v>
      </c>
      <c r="AA34" s="78">
        <v>3.770425E7</v>
      </c>
      <c r="AB34" s="77">
        <f t="shared" si="1"/>
        <v>6</v>
      </c>
      <c r="AC34" s="77" t="s">
        <v>74</v>
      </c>
      <c r="AD34" s="81">
        <f t="shared" si="9"/>
        <v>120524550</v>
      </c>
      <c r="AE34" s="73">
        <f t="shared" si="2"/>
        <v>100</v>
      </c>
      <c r="AF34" s="82">
        <f t="shared" si="10"/>
        <v>98.85543799</v>
      </c>
      <c r="AG34" s="77">
        <f t="shared" si="3"/>
        <v>6</v>
      </c>
      <c r="AH34" s="77" t="s">
        <v>74</v>
      </c>
      <c r="AI34" s="81">
        <f t="shared" si="11"/>
        <v>120524550</v>
      </c>
      <c r="AJ34" s="73">
        <f t="shared" si="4"/>
        <v>33.33333333</v>
      </c>
      <c r="AK34" s="73">
        <f t="shared" si="12"/>
        <v>36.52259091</v>
      </c>
      <c r="AL34" s="75" t="s">
        <v>37</v>
      </c>
    </row>
    <row r="35">
      <c r="A35" s="38"/>
      <c r="B35" s="47"/>
      <c r="C35" s="47" t="s">
        <v>39</v>
      </c>
      <c r="D35" s="86"/>
      <c r="E35" s="87"/>
      <c r="F35" s="48" t="s">
        <v>330</v>
      </c>
      <c r="G35" s="32">
        <v>100.0</v>
      </c>
      <c r="H35" s="32" t="s">
        <v>44</v>
      </c>
      <c r="I35" s="46">
        <f>I36</f>
        <v>6355000000</v>
      </c>
      <c r="J35" s="35">
        <v>0.0</v>
      </c>
      <c r="K35" s="35" t="s">
        <v>44</v>
      </c>
      <c r="L35" s="49">
        <f>L36</f>
        <v>0</v>
      </c>
      <c r="M35" s="32">
        <v>100.0</v>
      </c>
      <c r="N35" s="32" t="s">
        <v>44</v>
      </c>
      <c r="O35" s="46">
        <f>O36</f>
        <v>2725000000</v>
      </c>
      <c r="P35" s="32">
        <v>0.0</v>
      </c>
      <c r="Q35" s="32" t="s">
        <v>44</v>
      </c>
      <c r="R35" s="46">
        <f>R36</f>
        <v>151730248</v>
      </c>
      <c r="S35" s="32">
        <v>0.0</v>
      </c>
      <c r="T35" s="32" t="s">
        <v>44</v>
      </c>
      <c r="U35" s="46">
        <f>U36</f>
        <v>244176611</v>
      </c>
      <c r="V35" s="32">
        <v>0.0</v>
      </c>
      <c r="W35" s="32" t="s">
        <v>44</v>
      </c>
      <c r="X35" s="46">
        <f>X36</f>
        <v>667409172</v>
      </c>
      <c r="Y35" s="32">
        <v>0.0</v>
      </c>
      <c r="Z35" s="32" t="s">
        <v>44</v>
      </c>
      <c r="AA35" s="46">
        <f>AA36</f>
        <v>1602986249</v>
      </c>
      <c r="AB35" s="32">
        <f t="shared" si="1"/>
        <v>0</v>
      </c>
      <c r="AC35" s="32" t="s">
        <v>44</v>
      </c>
      <c r="AD35" s="46">
        <f t="shared" si="9"/>
        <v>2666302280</v>
      </c>
      <c r="AE35" s="38">
        <f t="shared" si="2"/>
        <v>0</v>
      </c>
      <c r="AF35" s="32">
        <f t="shared" si="10"/>
        <v>97.84595523</v>
      </c>
      <c r="AG35" s="32">
        <f t="shared" si="3"/>
        <v>0</v>
      </c>
      <c r="AH35" s="32" t="s">
        <v>44</v>
      </c>
      <c r="AI35" s="46">
        <f t="shared" si="11"/>
        <v>2666302280</v>
      </c>
      <c r="AJ35" s="38">
        <f t="shared" si="4"/>
        <v>0</v>
      </c>
      <c r="AK35" s="38">
        <f t="shared" si="12"/>
        <v>41.95597608</v>
      </c>
      <c r="AL35" s="47" t="s">
        <v>37</v>
      </c>
    </row>
    <row r="36">
      <c r="A36" s="52"/>
      <c r="B36" s="114"/>
      <c r="C36" s="114"/>
      <c r="D36" s="53" t="s">
        <v>95</v>
      </c>
      <c r="E36" s="83" t="s">
        <v>96</v>
      </c>
      <c r="F36" s="54" t="s">
        <v>97</v>
      </c>
      <c r="G36" s="55">
        <v>100.0</v>
      </c>
      <c r="H36" s="55" t="s">
        <v>44</v>
      </c>
      <c r="I36" s="59">
        <f>I38+I47+I56</f>
        <v>6355000000</v>
      </c>
      <c r="J36" s="35">
        <v>0.0</v>
      </c>
      <c r="K36" s="35" t="s">
        <v>44</v>
      </c>
      <c r="L36" s="113">
        <f>L38+L47+L56</f>
        <v>0</v>
      </c>
      <c r="M36" s="55">
        <v>100.0</v>
      </c>
      <c r="N36" s="55" t="s">
        <v>44</v>
      </c>
      <c r="O36" s="59">
        <f>O38+O47+O56</f>
        <v>2725000000</v>
      </c>
      <c r="P36" s="55">
        <v>0.0</v>
      </c>
      <c r="Q36" s="55" t="s">
        <v>44</v>
      </c>
      <c r="R36" s="59">
        <f>R38+R47+R56</f>
        <v>151730248</v>
      </c>
      <c r="S36" s="55">
        <v>0.0</v>
      </c>
      <c r="T36" s="55" t="s">
        <v>44</v>
      </c>
      <c r="U36" s="59">
        <f>U38+U47+U56</f>
        <v>244176611</v>
      </c>
      <c r="V36" s="55">
        <v>0.0</v>
      </c>
      <c r="W36" s="55" t="s">
        <v>44</v>
      </c>
      <c r="X36" s="59">
        <f>X38+X47+X56</f>
        <v>667409172</v>
      </c>
      <c r="Y36" s="55">
        <v>0.0</v>
      </c>
      <c r="Z36" s="55" t="s">
        <v>44</v>
      </c>
      <c r="AA36" s="59">
        <f>AA38+AA47+AA56</f>
        <v>1602986249</v>
      </c>
      <c r="AB36" s="55">
        <f t="shared" si="1"/>
        <v>0</v>
      </c>
      <c r="AC36" s="55" t="s">
        <v>44</v>
      </c>
      <c r="AD36" s="59">
        <f t="shared" si="9"/>
        <v>2666302280</v>
      </c>
      <c r="AE36" s="58">
        <f t="shared" si="2"/>
        <v>0</v>
      </c>
      <c r="AF36" s="115">
        <f t="shared" si="10"/>
        <v>97.84595523</v>
      </c>
      <c r="AG36" s="55">
        <f t="shared" si="3"/>
        <v>0</v>
      </c>
      <c r="AH36" s="55" t="s">
        <v>44</v>
      </c>
      <c r="AI36" s="59">
        <f t="shared" si="11"/>
        <v>2666302280</v>
      </c>
      <c r="AJ36" s="58">
        <f t="shared" si="4"/>
        <v>0</v>
      </c>
      <c r="AK36" s="52">
        <f t="shared" si="12"/>
        <v>41.95597608</v>
      </c>
      <c r="AL36" s="53" t="s">
        <v>37</v>
      </c>
    </row>
    <row r="37">
      <c r="A37" s="17"/>
      <c r="B37" s="17"/>
      <c r="C37" s="17"/>
      <c r="D37" s="17"/>
      <c r="E37" s="17"/>
      <c r="F37" s="54" t="s">
        <v>98</v>
      </c>
      <c r="G37" s="55">
        <v>100.0</v>
      </c>
      <c r="H37" s="55" t="s">
        <v>44</v>
      </c>
      <c r="I37" s="17"/>
      <c r="J37" s="35">
        <v>0.0</v>
      </c>
      <c r="K37" s="35" t="s">
        <v>44</v>
      </c>
      <c r="L37" s="17"/>
      <c r="M37" s="55">
        <v>100.0</v>
      </c>
      <c r="N37" s="55" t="s">
        <v>44</v>
      </c>
      <c r="O37" s="17"/>
      <c r="P37" s="55">
        <v>0.0</v>
      </c>
      <c r="Q37" s="55" t="s">
        <v>44</v>
      </c>
      <c r="R37" s="17"/>
      <c r="S37" s="55">
        <v>0.0</v>
      </c>
      <c r="T37" s="55" t="s">
        <v>44</v>
      </c>
      <c r="U37" s="17"/>
      <c r="V37" s="55">
        <v>0.0</v>
      </c>
      <c r="W37" s="55" t="s">
        <v>44</v>
      </c>
      <c r="X37" s="17"/>
      <c r="Y37" s="55">
        <v>0.0</v>
      </c>
      <c r="Z37" s="55" t="s">
        <v>44</v>
      </c>
      <c r="AA37" s="17"/>
      <c r="AB37" s="55">
        <f t="shared" si="1"/>
        <v>0</v>
      </c>
      <c r="AC37" s="55" t="s">
        <v>44</v>
      </c>
      <c r="AD37" s="17"/>
      <c r="AE37" s="58">
        <f t="shared" si="2"/>
        <v>0</v>
      </c>
      <c r="AF37" s="17"/>
      <c r="AG37" s="55">
        <f t="shared" si="3"/>
        <v>0</v>
      </c>
      <c r="AH37" s="55" t="s">
        <v>44</v>
      </c>
      <c r="AI37" s="17"/>
      <c r="AJ37" s="58">
        <f t="shared" si="4"/>
        <v>0</v>
      </c>
      <c r="AK37" s="17"/>
      <c r="AL37" s="17"/>
    </row>
    <row r="38">
      <c r="A38" s="62"/>
      <c r="B38" s="63"/>
      <c r="C38" s="63"/>
      <c r="D38" s="64" t="s">
        <v>99</v>
      </c>
      <c r="E38" s="65" t="s">
        <v>100</v>
      </c>
      <c r="F38" s="65" t="s">
        <v>101</v>
      </c>
      <c r="G38" s="66">
        <f>G39+G40+G43+G44</f>
        <v>246</v>
      </c>
      <c r="H38" s="66" t="s">
        <v>53</v>
      </c>
      <c r="I38" s="71">
        <f>SUM(I39:I46)</f>
        <v>1840000000</v>
      </c>
      <c r="J38" s="68">
        <f>J39+J40+J43+J44</f>
        <v>0</v>
      </c>
      <c r="K38" s="68" t="s">
        <v>53</v>
      </c>
      <c r="L38" s="69">
        <f>SUM(L39:L46)</f>
        <v>0</v>
      </c>
      <c r="M38" s="66">
        <f>M39+M40+M43+M44</f>
        <v>70</v>
      </c>
      <c r="N38" s="66" t="s">
        <v>53</v>
      </c>
      <c r="O38" s="71">
        <f>SUM(O39:O46)</f>
        <v>540000000</v>
      </c>
      <c r="P38" s="66">
        <f>P39+P40+P43+P44</f>
        <v>1</v>
      </c>
      <c r="Q38" s="66" t="s">
        <v>53</v>
      </c>
      <c r="R38" s="71">
        <f>SUM(R39:R46)</f>
        <v>84107798</v>
      </c>
      <c r="S38" s="66">
        <f>S39+S40+S43+S44</f>
        <v>34</v>
      </c>
      <c r="T38" s="66" t="s">
        <v>53</v>
      </c>
      <c r="U38" s="71">
        <f>SUM(U39:U46)</f>
        <v>69003500</v>
      </c>
      <c r="V38" s="66">
        <f>V39+V40+V43+V44</f>
        <v>35</v>
      </c>
      <c r="W38" s="66" t="s">
        <v>53</v>
      </c>
      <c r="X38" s="71">
        <f>SUM(X39:X46)</f>
        <v>161287700</v>
      </c>
      <c r="Y38" s="66">
        <f>Y39+Y40+Y43+Y44</f>
        <v>0</v>
      </c>
      <c r="Z38" s="66" t="s">
        <v>53</v>
      </c>
      <c r="AA38" s="71">
        <f>SUM(AA39:AA46)</f>
        <v>210894069</v>
      </c>
      <c r="AB38" s="66">
        <f t="shared" si="1"/>
        <v>70</v>
      </c>
      <c r="AC38" s="66" t="s">
        <v>53</v>
      </c>
      <c r="AD38" s="71">
        <f t="shared" ref="AD38:AD108" si="13">R38+U38+X38+AA38</f>
        <v>525293067</v>
      </c>
      <c r="AE38" s="62">
        <f t="shared" si="2"/>
        <v>100</v>
      </c>
      <c r="AF38" s="72">
        <f t="shared" ref="AF38:AF72" si="14">(AD38/O38)*100</f>
        <v>97.27649389</v>
      </c>
      <c r="AG38" s="66">
        <f t="shared" si="3"/>
        <v>70</v>
      </c>
      <c r="AH38" s="66" t="s">
        <v>53</v>
      </c>
      <c r="AI38" s="71">
        <f t="shared" ref="AI38:AI108" si="15">L38+AD38</f>
        <v>525293067</v>
      </c>
      <c r="AJ38" s="62">
        <f t="shared" si="4"/>
        <v>28.45528455</v>
      </c>
      <c r="AK38" s="62">
        <f t="shared" ref="AK38:AK108" si="16">(AI38/I38)*100</f>
        <v>28.54853625</v>
      </c>
      <c r="AL38" s="64" t="s">
        <v>37</v>
      </c>
    </row>
    <row r="39">
      <c r="A39" s="73"/>
      <c r="B39" s="74"/>
      <c r="C39" s="74"/>
      <c r="D39" s="75" t="s">
        <v>102</v>
      </c>
      <c r="E39" s="76" t="s">
        <v>103</v>
      </c>
      <c r="F39" s="76" t="s">
        <v>104</v>
      </c>
      <c r="G39" s="77">
        <v>8.0</v>
      </c>
      <c r="H39" s="77" t="s">
        <v>53</v>
      </c>
      <c r="I39" s="78">
        <v>2.3E8</v>
      </c>
      <c r="J39" s="79">
        <v>0.0</v>
      </c>
      <c r="K39" s="79" t="s">
        <v>53</v>
      </c>
      <c r="L39" s="80">
        <v>0.0</v>
      </c>
      <c r="M39" s="77">
        <v>2.0</v>
      </c>
      <c r="N39" s="77" t="s">
        <v>53</v>
      </c>
      <c r="O39" s="78">
        <v>6.0E7</v>
      </c>
      <c r="P39" s="77">
        <v>0.0</v>
      </c>
      <c r="Q39" s="77" t="s">
        <v>53</v>
      </c>
      <c r="R39" s="78">
        <v>1.185375E7</v>
      </c>
      <c r="S39" s="77">
        <v>1.0</v>
      </c>
      <c r="T39" s="77" t="s">
        <v>53</v>
      </c>
      <c r="U39" s="78">
        <v>9423500.0</v>
      </c>
      <c r="V39" s="77">
        <v>1.0</v>
      </c>
      <c r="W39" s="77" t="s">
        <v>53</v>
      </c>
      <c r="X39" s="78">
        <v>1.56301E7</v>
      </c>
      <c r="Y39" s="77">
        <v>0.0</v>
      </c>
      <c r="Z39" s="77" t="s">
        <v>53</v>
      </c>
      <c r="AA39" s="78">
        <v>2.139055E7</v>
      </c>
      <c r="AB39" s="77">
        <f t="shared" si="1"/>
        <v>2</v>
      </c>
      <c r="AC39" s="77" t="s">
        <v>53</v>
      </c>
      <c r="AD39" s="81">
        <f t="shared" si="13"/>
        <v>58297900</v>
      </c>
      <c r="AE39" s="73">
        <f t="shared" si="2"/>
        <v>100</v>
      </c>
      <c r="AF39" s="82">
        <f t="shared" si="14"/>
        <v>97.16316667</v>
      </c>
      <c r="AG39" s="77">
        <f t="shared" si="3"/>
        <v>2</v>
      </c>
      <c r="AH39" s="77" t="s">
        <v>53</v>
      </c>
      <c r="AI39" s="81">
        <f t="shared" si="15"/>
        <v>58297900</v>
      </c>
      <c r="AJ39" s="73">
        <f t="shared" si="4"/>
        <v>25</v>
      </c>
      <c r="AK39" s="73">
        <f t="shared" si="16"/>
        <v>25.34691304</v>
      </c>
      <c r="AL39" s="75" t="s">
        <v>37</v>
      </c>
    </row>
    <row r="40">
      <c r="A40" s="73"/>
      <c r="B40" s="74"/>
      <c r="C40" s="74"/>
      <c r="D40" s="75" t="s">
        <v>105</v>
      </c>
      <c r="E40" s="76" t="s">
        <v>106</v>
      </c>
      <c r="F40" s="76" t="s">
        <v>107</v>
      </c>
      <c r="G40" s="77">
        <v>133.0</v>
      </c>
      <c r="H40" s="77" t="s">
        <v>74</v>
      </c>
      <c r="I40" s="78">
        <v>1.9E8</v>
      </c>
      <c r="J40" s="79">
        <v>0.0</v>
      </c>
      <c r="K40" s="79" t="s">
        <v>74</v>
      </c>
      <c r="L40" s="80">
        <v>0.0</v>
      </c>
      <c r="M40" s="77">
        <v>38.0</v>
      </c>
      <c r="N40" s="77" t="s">
        <v>74</v>
      </c>
      <c r="O40" s="78">
        <v>5.0E7</v>
      </c>
      <c r="P40" s="77">
        <v>0.0</v>
      </c>
      <c r="Q40" s="77" t="s">
        <v>74</v>
      </c>
      <c r="R40" s="78">
        <v>8710000.0</v>
      </c>
      <c r="S40" s="77">
        <v>19.0</v>
      </c>
      <c r="T40" s="77" t="s">
        <v>74</v>
      </c>
      <c r="U40" s="78">
        <v>916250.0</v>
      </c>
      <c r="V40" s="77">
        <v>19.0</v>
      </c>
      <c r="W40" s="77" t="s">
        <v>74</v>
      </c>
      <c r="X40" s="78">
        <v>1.61695E7</v>
      </c>
      <c r="Y40" s="77">
        <v>0.0</v>
      </c>
      <c r="Z40" s="77" t="s">
        <v>74</v>
      </c>
      <c r="AA40" s="78">
        <v>2.384825E7</v>
      </c>
      <c r="AB40" s="77">
        <f t="shared" si="1"/>
        <v>38</v>
      </c>
      <c r="AC40" s="77" t="s">
        <v>74</v>
      </c>
      <c r="AD40" s="81">
        <f t="shared" si="13"/>
        <v>49644000</v>
      </c>
      <c r="AE40" s="73">
        <f t="shared" si="2"/>
        <v>100</v>
      </c>
      <c r="AF40" s="82">
        <f t="shared" si="14"/>
        <v>99.288</v>
      </c>
      <c r="AG40" s="77">
        <f t="shared" si="3"/>
        <v>38</v>
      </c>
      <c r="AH40" s="77" t="s">
        <v>74</v>
      </c>
      <c r="AI40" s="81">
        <f t="shared" si="15"/>
        <v>49644000</v>
      </c>
      <c r="AJ40" s="73">
        <f t="shared" si="4"/>
        <v>28.57142857</v>
      </c>
      <c r="AK40" s="73">
        <f t="shared" si="16"/>
        <v>26.12842105</v>
      </c>
      <c r="AL40" s="75" t="s">
        <v>37</v>
      </c>
    </row>
    <row r="41">
      <c r="A41" s="73"/>
      <c r="B41" s="74"/>
      <c r="C41" s="74"/>
      <c r="D41" s="75" t="s">
        <v>108</v>
      </c>
      <c r="E41" s="76" t="s">
        <v>109</v>
      </c>
      <c r="F41" s="76" t="s">
        <v>110</v>
      </c>
      <c r="G41" s="77">
        <v>7.0</v>
      </c>
      <c r="H41" s="77" t="s">
        <v>74</v>
      </c>
      <c r="I41" s="78">
        <v>1.5E8</v>
      </c>
      <c r="J41" s="79">
        <v>0.0</v>
      </c>
      <c r="K41" s="79" t="s">
        <v>74</v>
      </c>
      <c r="L41" s="80">
        <v>0.0</v>
      </c>
      <c r="M41" s="77">
        <v>2.0</v>
      </c>
      <c r="N41" s="77" t="s">
        <v>74</v>
      </c>
      <c r="O41" s="78">
        <v>4.0E7</v>
      </c>
      <c r="P41" s="77">
        <v>0.0</v>
      </c>
      <c r="Q41" s="77" t="s">
        <v>74</v>
      </c>
      <c r="R41" s="78">
        <v>2099500.0</v>
      </c>
      <c r="S41" s="77">
        <v>1.0</v>
      </c>
      <c r="T41" s="77" t="s">
        <v>74</v>
      </c>
      <c r="U41" s="78">
        <v>7930000.0</v>
      </c>
      <c r="V41" s="77">
        <v>1.0</v>
      </c>
      <c r="W41" s="77" t="s">
        <v>74</v>
      </c>
      <c r="X41" s="78">
        <v>1.27857E7</v>
      </c>
      <c r="Y41" s="77">
        <v>0.0</v>
      </c>
      <c r="Z41" s="77" t="s">
        <v>74</v>
      </c>
      <c r="AA41" s="78">
        <v>1.7169E7</v>
      </c>
      <c r="AB41" s="77">
        <f t="shared" si="1"/>
        <v>2</v>
      </c>
      <c r="AC41" s="77" t="s">
        <v>74</v>
      </c>
      <c r="AD41" s="81">
        <f t="shared" si="13"/>
        <v>39984200</v>
      </c>
      <c r="AE41" s="73">
        <f t="shared" si="2"/>
        <v>100</v>
      </c>
      <c r="AF41" s="82">
        <f t="shared" si="14"/>
        <v>99.9605</v>
      </c>
      <c r="AG41" s="77">
        <f t="shared" si="3"/>
        <v>2</v>
      </c>
      <c r="AH41" s="77" t="s">
        <v>74</v>
      </c>
      <c r="AI41" s="81">
        <f t="shared" si="15"/>
        <v>39984200</v>
      </c>
      <c r="AJ41" s="73">
        <f t="shared" si="4"/>
        <v>28.57142857</v>
      </c>
      <c r="AK41" s="73">
        <f t="shared" si="16"/>
        <v>26.65613333</v>
      </c>
      <c r="AL41" s="75" t="s">
        <v>37</v>
      </c>
    </row>
    <row r="42">
      <c r="A42" s="73"/>
      <c r="B42" s="74"/>
      <c r="C42" s="74"/>
      <c r="D42" s="75" t="s">
        <v>111</v>
      </c>
      <c r="E42" s="76" t="s">
        <v>112</v>
      </c>
      <c r="F42" s="76" t="s">
        <v>113</v>
      </c>
      <c r="G42" s="77">
        <v>7.0</v>
      </c>
      <c r="H42" s="77" t="s">
        <v>74</v>
      </c>
      <c r="I42" s="78">
        <v>9.5E7</v>
      </c>
      <c r="J42" s="79">
        <v>0.0</v>
      </c>
      <c r="K42" s="79" t="s">
        <v>74</v>
      </c>
      <c r="L42" s="80">
        <v>0.0</v>
      </c>
      <c r="M42" s="77">
        <v>2.0</v>
      </c>
      <c r="N42" s="77" t="s">
        <v>74</v>
      </c>
      <c r="O42" s="78">
        <v>2.5E7</v>
      </c>
      <c r="P42" s="77">
        <v>0.0</v>
      </c>
      <c r="Q42" s="77" t="s">
        <v>74</v>
      </c>
      <c r="R42" s="78">
        <v>3970000.0</v>
      </c>
      <c r="S42" s="77">
        <v>1.0</v>
      </c>
      <c r="T42" s="77" t="s">
        <v>74</v>
      </c>
      <c r="U42" s="78">
        <v>0.0</v>
      </c>
      <c r="V42" s="77">
        <v>1.0</v>
      </c>
      <c r="W42" s="77" t="s">
        <v>74</v>
      </c>
      <c r="X42" s="78">
        <v>1.23739E7</v>
      </c>
      <c r="Y42" s="77">
        <v>0.0</v>
      </c>
      <c r="Z42" s="77" t="s">
        <v>74</v>
      </c>
      <c r="AA42" s="78">
        <v>8649600.0</v>
      </c>
      <c r="AB42" s="77">
        <f t="shared" si="1"/>
        <v>2</v>
      </c>
      <c r="AC42" s="77" t="s">
        <v>74</v>
      </c>
      <c r="AD42" s="81">
        <f t="shared" si="13"/>
        <v>24993500</v>
      </c>
      <c r="AE42" s="73">
        <f t="shared" si="2"/>
        <v>100</v>
      </c>
      <c r="AF42" s="82">
        <f t="shared" si="14"/>
        <v>99.974</v>
      </c>
      <c r="AG42" s="77">
        <f t="shared" si="3"/>
        <v>2</v>
      </c>
      <c r="AH42" s="77" t="s">
        <v>74</v>
      </c>
      <c r="AI42" s="81">
        <f t="shared" si="15"/>
        <v>24993500</v>
      </c>
      <c r="AJ42" s="73">
        <f t="shared" si="4"/>
        <v>28.57142857</v>
      </c>
      <c r="AK42" s="73">
        <f t="shared" si="16"/>
        <v>26.30894737</v>
      </c>
      <c r="AL42" s="75" t="s">
        <v>37</v>
      </c>
    </row>
    <row r="43">
      <c r="A43" s="73"/>
      <c r="B43" s="74"/>
      <c r="C43" s="74"/>
      <c r="D43" s="75" t="s">
        <v>114</v>
      </c>
      <c r="E43" s="76" t="s">
        <v>115</v>
      </c>
      <c r="F43" s="76" t="s">
        <v>116</v>
      </c>
      <c r="G43" s="77">
        <v>14.0</v>
      </c>
      <c r="H43" s="77" t="s">
        <v>53</v>
      </c>
      <c r="I43" s="78">
        <v>4.2E8</v>
      </c>
      <c r="J43" s="79">
        <v>0.0</v>
      </c>
      <c r="K43" s="79" t="s">
        <v>53</v>
      </c>
      <c r="L43" s="80">
        <v>0.0</v>
      </c>
      <c r="M43" s="77">
        <v>4.0</v>
      </c>
      <c r="N43" s="77" t="s">
        <v>53</v>
      </c>
      <c r="O43" s="78">
        <v>1.6E8</v>
      </c>
      <c r="P43" s="77">
        <v>1.0</v>
      </c>
      <c r="Q43" s="77" t="s">
        <v>53</v>
      </c>
      <c r="R43" s="78">
        <v>2.9101498E7</v>
      </c>
      <c r="S43" s="77">
        <v>1.0</v>
      </c>
      <c r="T43" s="77" t="s">
        <v>53</v>
      </c>
      <c r="U43" s="78">
        <v>1.587875E7</v>
      </c>
      <c r="V43" s="77">
        <v>2.0</v>
      </c>
      <c r="W43" s="77" t="s">
        <v>53</v>
      </c>
      <c r="X43" s="78">
        <v>4.068155E7</v>
      </c>
      <c r="Y43" s="77">
        <v>0.0</v>
      </c>
      <c r="Z43" s="77" t="s">
        <v>53</v>
      </c>
      <c r="AA43" s="78">
        <v>6.649324E7</v>
      </c>
      <c r="AB43" s="77">
        <f t="shared" si="1"/>
        <v>4</v>
      </c>
      <c r="AC43" s="77" t="s">
        <v>53</v>
      </c>
      <c r="AD43" s="81">
        <f t="shared" si="13"/>
        <v>152155038</v>
      </c>
      <c r="AE43" s="73">
        <f t="shared" si="2"/>
        <v>100</v>
      </c>
      <c r="AF43" s="82">
        <f t="shared" si="14"/>
        <v>95.09689875</v>
      </c>
      <c r="AG43" s="77">
        <f t="shared" si="3"/>
        <v>4</v>
      </c>
      <c r="AH43" s="77" t="s">
        <v>53</v>
      </c>
      <c r="AI43" s="81">
        <f t="shared" si="15"/>
        <v>152155038</v>
      </c>
      <c r="AJ43" s="73">
        <f t="shared" si="4"/>
        <v>28.57142857</v>
      </c>
      <c r="AK43" s="73">
        <f t="shared" si="16"/>
        <v>36.22739</v>
      </c>
      <c r="AL43" s="75" t="s">
        <v>37</v>
      </c>
    </row>
    <row r="44">
      <c r="A44" s="73"/>
      <c r="B44" s="74"/>
      <c r="C44" s="74"/>
      <c r="D44" s="75" t="s">
        <v>117</v>
      </c>
      <c r="E44" s="76" t="s">
        <v>118</v>
      </c>
      <c r="F44" s="76" t="s">
        <v>119</v>
      </c>
      <c r="G44" s="77">
        <v>91.0</v>
      </c>
      <c r="H44" s="77" t="s">
        <v>74</v>
      </c>
      <c r="I44" s="78">
        <v>1.8E8</v>
      </c>
      <c r="J44" s="79">
        <v>0.0</v>
      </c>
      <c r="K44" s="79" t="s">
        <v>74</v>
      </c>
      <c r="L44" s="80">
        <v>0.0</v>
      </c>
      <c r="M44" s="77">
        <v>26.0</v>
      </c>
      <c r="N44" s="77" t="s">
        <v>74</v>
      </c>
      <c r="O44" s="78">
        <v>5.0E7</v>
      </c>
      <c r="P44" s="77">
        <v>0.0</v>
      </c>
      <c r="Q44" s="77" t="s">
        <v>74</v>
      </c>
      <c r="R44" s="78">
        <v>0.0</v>
      </c>
      <c r="S44" s="77">
        <v>13.0</v>
      </c>
      <c r="T44" s="77" t="s">
        <v>74</v>
      </c>
      <c r="U44" s="78">
        <v>1.83665E7</v>
      </c>
      <c r="V44" s="77">
        <v>13.0</v>
      </c>
      <c r="W44" s="77" t="s">
        <v>74</v>
      </c>
      <c r="X44" s="78">
        <v>1.278575E7</v>
      </c>
      <c r="Y44" s="77">
        <v>0.0</v>
      </c>
      <c r="Z44" s="77" t="s">
        <v>74</v>
      </c>
      <c r="AA44" s="78">
        <v>1.87275E7</v>
      </c>
      <c r="AB44" s="77">
        <f t="shared" si="1"/>
        <v>26</v>
      </c>
      <c r="AC44" s="77" t="s">
        <v>74</v>
      </c>
      <c r="AD44" s="81">
        <f t="shared" si="13"/>
        <v>49879750</v>
      </c>
      <c r="AE44" s="73">
        <f t="shared" si="2"/>
        <v>100</v>
      </c>
      <c r="AF44" s="82">
        <f t="shared" si="14"/>
        <v>99.7595</v>
      </c>
      <c r="AG44" s="77">
        <f t="shared" si="3"/>
        <v>26</v>
      </c>
      <c r="AH44" s="77" t="s">
        <v>74</v>
      </c>
      <c r="AI44" s="81">
        <f t="shared" si="15"/>
        <v>49879750</v>
      </c>
      <c r="AJ44" s="73">
        <f t="shared" si="4"/>
        <v>28.57142857</v>
      </c>
      <c r="AK44" s="73">
        <f t="shared" si="16"/>
        <v>27.71097222</v>
      </c>
      <c r="AL44" s="75" t="s">
        <v>37</v>
      </c>
    </row>
    <row r="45">
      <c r="A45" s="73"/>
      <c r="B45" s="74"/>
      <c r="C45" s="74"/>
      <c r="D45" s="75" t="s">
        <v>120</v>
      </c>
      <c r="E45" s="76" t="s">
        <v>121</v>
      </c>
      <c r="F45" s="76" t="s">
        <v>122</v>
      </c>
      <c r="G45" s="77">
        <v>22.0</v>
      </c>
      <c r="H45" s="77" t="s">
        <v>74</v>
      </c>
      <c r="I45" s="78">
        <v>4.5E8</v>
      </c>
      <c r="J45" s="79">
        <v>0.0</v>
      </c>
      <c r="K45" s="79" t="s">
        <v>74</v>
      </c>
      <c r="L45" s="80">
        <v>0.0</v>
      </c>
      <c r="M45" s="77">
        <v>7.0</v>
      </c>
      <c r="N45" s="77" t="s">
        <v>74</v>
      </c>
      <c r="O45" s="78">
        <v>1.2E8</v>
      </c>
      <c r="P45" s="77">
        <v>1.0</v>
      </c>
      <c r="Q45" s="77" t="s">
        <v>74</v>
      </c>
      <c r="R45" s="78">
        <v>2.316455E7</v>
      </c>
      <c r="S45" s="77">
        <v>2.0</v>
      </c>
      <c r="T45" s="77" t="s">
        <v>74</v>
      </c>
      <c r="U45" s="78">
        <v>1.64885E7</v>
      </c>
      <c r="V45" s="77">
        <v>2.0</v>
      </c>
      <c r="W45" s="77" t="s">
        <v>74</v>
      </c>
      <c r="X45" s="78">
        <v>2.93337E7</v>
      </c>
      <c r="Y45" s="77">
        <v>2.0</v>
      </c>
      <c r="Z45" s="77" t="s">
        <v>74</v>
      </c>
      <c r="AA45" s="78">
        <v>4.6500929E7</v>
      </c>
      <c r="AB45" s="77">
        <f t="shared" si="1"/>
        <v>7</v>
      </c>
      <c r="AC45" s="77" t="s">
        <v>74</v>
      </c>
      <c r="AD45" s="81">
        <f t="shared" si="13"/>
        <v>115487679</v>
      </c>
      <c r="AE45" s="73">
        <f t="shared" si="2"/>
        <v>100</v>
      </c>
      <c r="AF45" s="82">
        <f t="shared" si="14"/>
        <v>96.2397325</v>
      </c>
      <c r="AG45" s="77">
        <f t="shared" si="3"/>
        <v>7</v>
      </c>
      <c r="AH45" s="77" t="s">
        <v>74</v>
      </c>
      <c r="AI45" s="81">
        <f t="shared" si="15"/>
        <v>115487679</v>
      </c>
      <c r="AJ45" s="73">
        <f t="shared" si="4"/>
        <v>31.81818182</v>
      </c>
      <c r="AK45" s="73">
        <f t="shared" si="16"/>
        <v>25.66392867</v>
      </c>
      <c r="AL45" s="75" t="s">
        <v>37</v>
      </c>
    </row>
    <row r="46">
      <c r="A46" s="73"/>
      <c r="B46" s="74"/>
      <c r="C46" s="74"/>
      <c r="D46" s="75" t="s">
        <v>123</v>
      </c>
      <c r="E46" s="76" t="s">
        <v>124</v>
      </c>
      <c r="F46" s="76" t="s">
        <v>125</v>
      </c>
      <c r="G46" s="77">
        <v>7.0</v>
      </c>
      <c r="H46" s="77" t="s">
        <v>74</v>
      </c>
      <c r="I46" s="78">
        <v>1.25E8</v>
      </c>
      <c r="J46" s="79">
        <v>0.0</v>
      </c>
      <c r="K46" s="79" t="s">
        <v>74</v>
      </c>
      <c r="L46" s="80">
        <v>0.0</v>
      </c>
      <c r="M46" s="77">
        <v>2.0</v>
      </c>
      <c r="N46" s="77" t="s">
        <v>74</v>
      </c>
      <c r="O46" s="78">
        <v>3.5E7</v>
      </c>
      <c r="P46" s="77">
        <v>0.0</v>
      </c>
      <c r="Q46" s="77" t="s">
        <v>74</v>
      </c>
      <c r="R46" s="78">
        <v>5208500.0</v>
      </c>
      <c r="S46" s="77">
        <v>1.0</v>
      </c>
      <c r="T46" s="77" t="s">
        <v>74</v>
      </c>
      <c r="U46" s="78">
        <v>0.0</v>
      </c>
      <c r="V46" s="77">
        <v>1.0</v>
      </c>
      <c r="W46" s="77" t="s">
        <v>74</v>
      </c>
      <c r="X46" s="78">
        <v>2.15275E7</v>
      </c>
      <c r="Y46" s="77">
        <v>0.0</v>
      </c>
      <c r="Z46" s="77" t="s">
        <v>74</v>
      </c>
      <c r="AA46" s="78">
        <v>8115000.0</v>
      </c>
      <c r="AB46" s="77">
        <f t="shared" si="1"/>
        <v>2</v>
      </c>
      <c r="AC46" s="77" t="s">
        <v>74</v>
      </c>
      <c r="AD46" s="81">
        <f t="shared" si="13"/>
        <v>34851000</v>
      </c>
      <c r="AE46" s="73">
        <f t="shared" si="2"/>
        <v>100</v>
      </c>
      <c r="AF46" s="82">
        <f t="shared" si="14"/>
        <v>99.57428571</v>
      </c>
      <c r="AG46" s="77">
        <f t="shared" si="3"/>
        <v>2</v>
      </c>
      <c r="AH46" s="77" t="s">
        <v>74</v>
      </c>
      <c r="AI46" s="81">
        <f t="shared" si="15"/>
        <v>34851000</v>
      </c>
      <c r="AJ46" s="73">
        <f t="shared" si="4"/>
        <v>28.57142857</v>
      </c>
      <c r="AK46" s="73">
        <f t="shared" si="16"/>
        <v>27.8808</v>
      </c>
      <c r="AL46" s="75" t="s">
        <v>37</v>
      </c>
    </row>
    <row r="47">
      <c r="A47" s="62"/>
      <c r="B47" s="63"/>
      <c r="C47" s="63"/>
      <c r="D47" s="64" t="s">
        <v>126</v>
      </c>
      <c r="E47" s="65" t="s">
        <v>127</v>
      </c>
      <c r="F47" s="65" t="s">
        <v>128</v>
      </c>
      <c r="G47" s="66">
        <f>G48+G49+G52+G53</f>
        <v>72</v>
      </c>
      <c r="H47" s="66" t="s">
        <v>53</v>
      </c>
      <c r="I47" s="71">
        <f>SUM(I48:I55)</f>
        <v>900000000</v>
      </c>
      <c r="J47" s="68">
        <f>J48+J49+J52+J53</f>
        <v>0</v>
      </c>
      <c r="K47" s="68" t="s">
        <v>53</v>
      </c>
      <c r="L47" s="69">
        <f>SUM(L48:L55)</f>
        <v>0</v>
      </c>
      <c r="M47" s="66">
        <f>M48+M49+M52+M53</f>
        <v>23</v>
      </c>
      <c r="N47" s="66" t="s">
        <v>53</v>
      </c>
      <c r="O47" s="71">
        <f>SUM(O48:O55)</f>
        <v>950000000</v>
      </c>
      <c r="P47" s="66">
        <f>P48+P49+P52+P53</f>
        <v>0</v>
      </c>
      <c r="Q47" s="66" t="s">
        <v>53</v>
      </c>
      <c r="R47" s="71">
        <f>SUM(R48:R55)</f>
        <v>13785000</v>
      </c>
      <c r="S47" s="66">
        <f>S48+S49+S52+S53</f>
        <v>10</v>
      </c>
      <c r="T47" s="66" t="s">
        <v>53</v>
      </c>
      <c r="U47" s="71">
        <f>SUM(U48:U55)</f>
        <v>102971361</v>
      </c>
      <c r="V47" s="66">
        <f>V48+V49+V52+V53</f>
        <v>10</v>
      </c>
      <c r="W47" s="66" t="s">
        <v>53</v>
      </c>
      <c r="X47" s="71">
        <f>SUM(X48:X55)</f>
        <v>259304850</v>
      </c>
      <c r="Y47" s="66">
        <f>Y48+Y49+Y52+Y53</f>
        <v>3</v>
      </c>
      <c r="Z47" s="66" t="s">
        <v>53</v>
      </c>
      <c r="AA47" s="71">
        <f>SUM(AA48:AA55)</f>
        <v>539328900</v>
      </c>
      <c r="AB47" s="66">
        <f t="shared" si="1"/>
        <v>23</v>
      </c>
      <c r="AC47" s="66" t="s">
        <v>53</v>
      </c>
      <c r="AD47" s="71">
        <f t="shared" si="13"/>
        <v>915390111</v>
      </c>
      <c r="AE47" s="62">
        <f t="shared" si="2"/>
        <v>100</v>
      </c>
      <c r="AF47" s="72">
        <f t="shared" si="14"/>
        <v>96.35685379</v>
      </c>
      <c r="AG47" s="66">
        <f t="shared" si="3"/>
        <v>23</v>
      </c>
      <c r="AH47" s="66" t="s">
        <v>53</v>
      </c>
      <c r="AI47" s="71">
        <f t="shared" si="15"/>
        <v>915390111</v>
      </c>
      <c r="AJ47" s="62">
        <f t="shared" si="4"/>
        <v>31.94444444</v>
      </c>
      <c r="AK47" s="62">
        <f t="shared" si="16"/>
        <v>101.7100123</v>
      </c>
      <c r="AL47" s="64" t="s">
        <v>37</v>
      </c>
    </row>
    <row r="48">
      <c r="A48" s="73"/>
      <c r="B48" s="74"/>
      <c r="C48" s="74"/>
      <c r="D48" s="75" t="s">
        <v>129</v>
      </c>
      <c r="E48" s="76" t="s">
        <v>130</v>
      </c>
      <c r="F48" s="76" t="s">
        <v>131</v>
      </c>
      <c r="G48" s="77">
        <v>8.0</v>
      </c>
      <c r="H48" s="77" t="s">
        <v>53</v>
      </c>
      <c r="I48" s="78">
        <v>1.5E8</v>
      </c>
      <c r="J48" s="79">
        <v>0.0</v>
      </c>
      <c r="K48" s="79" t="s">
        <v>53</v>
      </c>
      <c r="L48" s="80">
        <v>0.0</v>
      </c>
      <c r="M48" s="77">
        <v>2.0</v>
      </c>
      <c r="N48" s="77" t="s">
        <v>53</v>
      </c>
      <c r="O48" s="78">
        <v>5.0E7</v>
      </c>
      <c r="P48" s="77">
        <v>0.0</v>
      </c>
      <c r="Q48" s="77" t="s">
        <v>53</v>
      </c>
      <c r="R48" s="78">
        <v>4723000.0</v>
      </c>
      <c r="S48" s="77">
        <v>1.0</v>
      </c>
      <c r="T48" s="77" t="s">
        <v>53</v>
      </c>
      <c r="U48" s="78">
        <v>1.48015E7</v>
      </c>
      <c r="V48" s="77">
        <v>1.0</v>
      </c>
      <c r="W48" s="77" t="s">
        <v>53</v>
      </c>
      <c r="X48" s="78">
        <v>1.2163E7</v>
      </c>
      <c r="Y48" s="77">
        <v>0.0</v>
      </c>
      <c r="Z48" s="77" t="s">
        <v>53</v>
      </c>
      <c r="AA48" s="78">
        <v>1.81805E7</v>
      </c>
      <c r="AB48" s="77">
        <f t="shared" si="1"/>
        <v>2</v>
      </c>
      <c r="AC48" s="77" t="s">
        <v>53</v>
      </c>
      <c r="AD48" s="81">
        <f t="shared" si="13"/>
        <v>49868000</v>
      </c>
      <c r="AE48" s="73">
        <f t="shared" si="2"/>
        <v>100</v>
      </c>
      <c r="AF48" s="82">
        <f t="shared" si="14"/>
        <v>99.736</v>
      </c>
      <c r="AG48" s="77">
        <f t="shared" si="3"/>
        <v>2</v>
      </c>
      <c r="AH48" s="77" t="s">
        <v>53</v>
      </c>
      <c r="AI48" s="81">
        <f t="shared" si="15"/>
        <v>49868000</v>
      </c>
      <c r="AJ48" s="73">
        <f t="shared" si="4"/>
        <v>25</v>
      </c>
      <c r="AK48" s="73">
        <f t="shared" si="16"/>
        <v>33.24533333</v>
      </c>
      <c r="AL48" s="75" t="s">
        <v>37</v>
      </c>
    </row>
    <row r="49">
      <c r="A49" s="73"/>
      <c r="B49" s="74"/>
      <c r="C49" s="74"/>
      <c r="D49" s="75" t="s">
        <v>132</v>
      </c>
      <c r="E49" s="76" t="s">
        <v>133</v>
      </c>
      <c r="F49" s="76" t="s">
        <v>134</v>
      </c>
      <c r="G49" s="77">
        <v>42.0</v>
      </c>
      <c r="H49" s="77" t="s">
        <v>74</v>
      </c>
      <c r="I49" s="78">
        <v>9.0E7</v>
      </c>
      <c r="J49" s="79">
        <v>0.0</v>
      </c>
      <c r="K49" s="79" t="s">
        <v>74</v>
      </c>
      <c r="L49" s="80">
        <v>0.0</v>
      </c>
      <c r="M49" s="77">
        <v>12.0</v>
      </c>
      <c r="N49" s="77" t="s">
        <v>74</v>
      </c>
      <c r="O49" s="78">
        <v>3.0E7</v>
      </c>
      <c r="P49" s="77">
        <v>0.0</v>
      </c>
      <c r="Q49" s="77" t="s">
        <v>74</v>
      </c>
      <c r="R49" s="78">
        <v>0.0</v>
      </c>
      <c r="S49" s="77">
        <v>6.0</v>
      </c>
      <c r="T49" s="77" t="s">
        <v>74</v>
      </c>
      <c r="U49" s="78">
        <v>1.33055E7</v>
      </c>
      <c r="V49" s="77">
        <v>6.0</v>
      </c>
      <c r="W49" s="77" t="s">
        <v>74</v>
      </c>
      <c r="X49" s="78">
        <v>1.10275E7</v>
      </c>
      <c r="Y49" s="77">
        <v>0.0</v>
      </c>
      <c r="Z49" s="77" t="s">
        <v>74</v>
      </c>
      <c r="AA49" s="78">
        <v>5178000.0</v>
      </c>
      <c r="AB49" s="77">
        <f t="shared" si="1"/>
        <v>12</v>
      </c>
      <c r="AC49" s="77" t="s">
        <v>74</v>
      </c>
      <c r="AD49" s="81">
        <f t="shared" si="13"/>
        <v>29511000</v>
      </c>
      <c r="AE49" s="73">
        <f t="shared" si="2"/>
        <v>100</v>
      </c>
      <c r="AF49" s="82">
        <f t="shared" si="14"/>
        <v>98.37</v>
      </c>
      <c r="AG49" s="77">
        <f t="shared" si="3"/>
        <v>12</v>
      </c>
      <c r="AH49" s="77" t="s">
        <v>74</v>
      </c>
      <c r="AI49" s="81">
        <f t="shared" si="15"/>
        <v>29511000</v>
      </c>
      <c r="AJ49" s="73">
        <f t="shared" si="4"/>
        <v>28.57142857</v>
      </c>
      <c r="AK49" s="73">
        <f t="shared" si="16"/>
        <v>32.79</v>
      </c>
      <c r="AL49" s="75" t="s">
        <v>37</v>
      </c>
    </row>
    <row r="50">
      <c r="A50" s="73"/>
      <c r="B50" s="74"/>
      <c r="C50" s="74"/>
      <c r="D50" s="75" t="s">
        <v>135</v>
      </c>
      <c r="E50" s="76" t="s">
        <v>136</v>
      </c>
      <c r="F50" s="76" t="s">
        <v>137</v>
      </c>
      <c r="G50" s="77">
        <v>7.0</v>
      </c>
      <c r="H50" s="77" t="s">
        <v>74</v>
      </c>
      <c r="I50" s="78">
        <v>1.5E8</v>
      </c>
      <c r="J50" s="79">
        <v>0.0</v>
      </c>
      <c r="K50" s="79" t="s">
        <v>74</v>
      </c>
      <c r="L50" s="80">
        <v>0.0</v>
      </c>
      <c r="M50" s="77">
        <v>2.0</v>
      </c>
      <c r="N50" s="77" t="s">
        <v>74</v>
      </c>
      <c r="O50" s="78">
        <v>5.0E7</v>
      </c>
      <c r="P50" s="77">
        <v>0.0</v>
      </c>
      <c r="Q50" s="77" t="s">
        <v>74</v>
      </c>
      <c r="R50" s="78">
        <v>1815000.0</v>
      </c>
      <c r="S50" s="77">
        <v>1.0</v>
      </c>
      <c r="T50" s="77" t="s">
        <v>74</v>
      </c>
      <c r="U50" s="78">
        <v>1.552875E7</v>
      </c>
      <c r="V50" s="77">
        <v>1.0</v>
      </c>
      <c r="W50" s="77" t="s">
        <v>74</v>
      </c>
      <c r="X50" s="78">
        <v>1.9196E7</v>
      </c>
      <c r="Y50" s="77">
        <v>0.0</v>
      </c>
      <c r="Z50" s="77" t="s">
        <v>74</v>
      </c>
      <c r="AA50" s="78">
        <v>1.337525E7</v>
      </c>
      <c r="AB50" s="77">
        <f t="shared" si="1"/>
        <v>2</v>
      </c>
      <c r="AC50" s="77" t="s">
        <v>74</v>
      </c>
      <c r="AD50" s="81">
        <f t="shared" si="13"/>
        <v>49915000</v>
      </c>
      <c r="AE50" s="73">
        <f t="shared" si="2"/>
        <v>100</v>
      </c>
      <c r="AF50" s="82">
        <f t="shared" si="14"/>
        <v>99.83</v>
      </c>
      <c r="AG50" s="77">
        <f t="shared" si="3"/>
        <v>2</v>
      </c>
      <c r="AH50" s="77" t="s">
        <v>74</v>
      </c>
      <c r="AI50" s="81">
        <f t="shared" si="15"/>
        <v>49915000</v>
      </c>
      <c r="AJ50" s="73">
        <f t="shared" si="4"/>
        <v>28.57142857</v>
      </c>
      <c r="AK50" s="73">
        <f t="shared" si="16"/>
        <v>33.27666667</v>
      </c>
      <c r="AL50" s="75" t="s">
        <v>37</v>
      </c>
    </row>
    <row r="51">
      <c r="A51" s="73"/>
      <c r="B51" s="74"/>
      <c r="C51" s="74"/>
      <c r="D51" s="75" t="s">
        <v>138</v>
      </c>
      <c r="E51" s="76" t="s">
        <v>139</v>
      </c>
      <c r="F51" s="76" t="s">
        <v>140</v>
      </c>
      <c r="G51" s="77">
        <v>7.0</v>
      </c>
      <c r="H51" s="77" t="s">
        <v>74</v>
      </c>
      <c r="I51" s="78">
        <v>6.0E7</v>
      </c>
      <c r="J51" s="79">
        <v>0.0</v>
      </c>
      <c r="K51" s="79" t="s">
        <v>74</v>
      </c>
      <c r="L51" s="80">
        <v>0.0</v>
      </c>
      <c r="M51" s="77">
        <v>2.0</v>
      </c>
      <c r="N51" s="77" t="s">
        <v>74</v>
      </c>
      <c r="O51" s="78">
        <v>2.0E7</v>
      </c>
      <c r="P51" s="77">
        <v>0.0</v>
      </c>
      <c r="Q51" s="77" t="s">
        <v>74</v>
      </c>
      <c r="R51" s="78">
        <v>1466000.0</v>
      </c>
      <c r="S51" s="77">
        <v>1.0</v>
      </c>
      <c r="T51" s="77" t="s">
        <v>74</v>
      </c>
      <c r="U51" s="78">
        <v>5745500.0</v>
      </c>
      <c r="V51" s="77">
        <v>1.0</v>
      </c>
      <c r="W51" s="77" t="s">
        <v>74</v>
      </c>
      <c r="X51" s="78">
        <v>4462750.0</v>
      </c>
      <c r="Y51" s="77">
        <v>0.0</v>
      </c>
      <c r="Z51" s="77" t="s">
        <v>74</v>
      </c>
      <c r="AA51" s="78">
        <v>8325750.0</v>
      </c>
      <c r="AB51" s="77">
        <f t="shared" si="1"/>
        <v>2</v>
      </c>
      <c r="AC51" s="77" t="s">
        <v>74</v>
      </c>
      <c r="AD51" s="81">
        <f t="shared" si="13"/>
        <v>20000000</v>
      </c>
      <c r="AE51" s="73">
        <f t="shared" si="2"/>
        <v>100</v>
      </c>
      <c r="AF51" s="82">
        <f t="shared" si="14"/>
        <v>100</v>
      </c>
      <c r="AG51" s="77">
        <f t="shared" si="3"/>
        <v>2</v>
      </c>
      <c r="AH51" s="77" t="s">
        <v>74</v>
      </c>
      <c r="AI51" s="81">
        <f t="shared" si="15"/>
        <v>20000000</v>
      </c>
      <c r="AJ51" s="73">
        <f t="shared" si="4"/>
        <v>28.57142857</v>
      </c>
      <c r="AK51" s="73">
        <f t="shared" si="16"/>
        <v>33.33333333</v>
      </c>
      <c r="AL51" s="75" t="s">
        <v>37</v>
      </c>
    </row>
    <row r="52">
      <c r="A52" s="73"/>
      <c r="B52" s="74"/>
      <c r="C52" s="74"/>
      <c r="D52" s="75" t="s">
        <v>141</v>
      </c>
      <c r="E52" s="76" t="s">
        <v>142</v>
      </c>
      <c r="F52" s="76" t="s">
        <v>143</v>
      </c>
      <c r="G52" s="77">
        <v>8.0</v>
      </c>
      <c r="H52" s="77" t="s">
        <v>53</v>
      </c>
      <c r="I52" s="78">
        <v>1.5E8</v>
      </c>
      <c r="J52" s="79">
        <v>0.0</v>
      </c>
      <c r="K52" s="79" t="s">
        <v>53</v>
      </c>
      <c r="L52" s="80">
        <v>0.0</v>
      </c>
      <c r="M52" s="77">
        <v>5.0</v>
      </c>
      <c r="N52" s="77" t="s">
        <v>53</v>
      </c>
      <c r="O52" s="78">
        <v>7.0E8</v>
      </c>
      <c r="P52" s="77">
        <v>0.0</v>
      </c>
      <c r="Q52" s="77" t="s">
        <v>53</v>
      </c>
      <c r="R52" s="78">
        <v>0.0</v>
      </c>
      <c r="S52" s="77">
        <v>1.0</v>
      </c>
      <c r="T52" s="77" t="s">
        <v>53</v>
      </c>
      <c r="U52" s="78">
        <v>2.4848111E7</v>
      </c>
      <c r="V52" s="77">
        <v>1.0</v>
      </c>
      <c r="W52" s="77" t="s">
        <v>53</v>
      </c>
      <c r="X52" s="78">
        <v>1.9099885E8</v>
      </c>
      <c r="Y52" s="77">
        <v>3.0</v>
      </c>
      <c r="Z52" s="77" t="s">
        <v>53</v>
      </c>
      <c r="AA52" s="78">
        <v>4.5071415E8</v>
      </c>
      <c r="AB52" s="77">
        <f t="shared" si="1"/>
        <v>5</v>
      </c>
      <c r="AC52" s="77" t="s">
        <v>53</v>
      </c>
      <c r="AD52" s="81">
        <f t="shared" si="13"/>
        <v>666561111</v>
      </c>
      <c r="AE52" s="73">
        <f t="shared" si="2"/>
        <v>100</v>
      </c>
      <c r="AF52" s="82">
        <f t="shared" si="14"/>
        <v>95.22301586</v>
      </c>
      <c r="AG52" s="77">
        <f t="shared" si="3"/>
        <v>5</v>
      </c>
      <c r="AH52" s="77" t="s">
        <v>53</v>
      </c>
      <c r="AI52" s="81">
        <f t="shared" si="15"/>
        <v>666561111</v>
      </c>
      <c r="AJ52" s="73">
        <f t="shared" si="4"/>
        <v>62.5</v>
      </c>
      <c r="AK52" s="73">
        <f t="shared" si="16"/>
        <v>444.374074</v>
      </c>
      <c r="AL52" s="75" t="s">
        <v>37</v>
      </c>
    </row>
    <row r="53">
      <c r="A53" s="73"/>
      <c r="B53" s="74"/>
      <c r="C53" s="74"/>
      <c r="D53" s="75" t="s">
        <v>144</v>
      </c>
      <c r="E53" s="76" t="s">
        <v>145</v>
      </c>
      <c r="F53" s="76" t="s">
        <v>146</v>
      </c>
      <c r="G53" s="77">
        <v>14.0</v>
      </c>
      <c r="H53" s="77" t="s">
        <v>74</v>
      </c>
      <c r="I53" s="78">
        <v>9.0E7</v>
      </c>
      <c r="J53" s="79">
        <v>0.0</v>
      </c>
      <c r="K53" s="79" t="s">
        <v>74</v>
      </c>
      <c r="L53" s="80">
        <v>0.0</v>
      </c>
      <c r="M53" s="77">
        <v>4.0</v>
      </c>
      <c r="N53" s="77" t="s">
        <v>74</v>
      </c>
      <c r="O53" s="78">
        <v>3.0E7</v>
      </c>
      <c r="P53" s="77">
        <v>0.0</v>
      </c>
      <c r="Q53" s="77" t="s">
        <v>74</v>
      </c>
      <c r="R53" s="78">
        <v>1466000.0</v>
      </c>
      <c r="S53" s="77">
        <v>2.0</v>
      </c>
      <c r="T53" s="77" t="s">
        <v>74</v>
      </c>
      <c r="U53" s="78">
        <v>1.3562E7</v>
      </c>
      <c r="V53" s="77">
        <v>2.0</v>
      </c>
      <c r="W53" s="77" t="s">
        <v>74</v>
      </c>
      <c r="X53" s="78">
        <v>5389500.0</v>
      </c>
      <c r="Y53" s="77">
        <v>0.0</v>
      </c>
      <c r="Z53" s="77" t="s">
        <v>74</v>
      </c>
      <c r="AA53" s="78">
        <v>9540500.0</v>
      </c>
      <c r="AB53" s="77">
        <f t="shared" si="1"/>
        <v>4</v>
      </c>
      <c r="AC53" s="77" t="s">
        <v>74</v>
      </c>
      <c r="AD53" s="81">
        <f t="shared" si="13"/>
        <v>29958000</v>
      </c>
      <c r="AE53" s="73">
        <f t="shared" si="2"/>
        <v>100</v>
      </c>
      <c r="AF53" s="82">
        <f t="shared" si="14"/>
        <v>99.86</v>
      </c>
      <c r="AG53" s="77">
        <f t="shared" si="3"/>
        <v>4</v>
      </c>
      <c r="AH53" s="77" t="s">
        <v>74</v>
      </c>
      <c r="AI53" s="81">
        <f t="shared" si="15"/>
        <v>29958000</v>
      </c>
      <c r="AJ53" s="73">
        <f t="shared" si="4"/>
        <v>28.57142857</v>
      </c>
      <c r="AK53" s="73">
        <f t="shared" si="16"/>
        <v>33.28666667</v>
      </c>
      <c r="AL53" s="75" t="s">
        <v>37</v>
      </c>
    </row>
    <row r="54">
      <c r="A54" s="73"/>
      <c r="B54" s="74"/>
      <c r="C54" s="74"/>
      <c r="D54" s="75" t="s">
        <v>147</v>
      </c>
      <c r="E54" s="76" t="s">
        <v>148</v>
      </c>
      <c r="F54" s="76" t="s">
        <v>149</v>
      </c>
      <c r="G54" s="77">
        <v>7.0</v>
      </c>
      <c r="H54" s="77" t="s">
        <v>74</v>
      </c>
      <c r="I54" s="78">
        <v>1.5E8</v>
      </c>
      <c r="J54" s="79">
        <v>0.0</v>
      </c>
      <c r="K54" s="79" t="s">
        <v>74</v>
      </c>
      <c r="L54" s="80">
        <v>0.0</v>
      </c>
      <c r="M54" s="77">
        <v>2.0</v>
      </c>
      <c r="N54" s="77" t="s">
        <v>74</v>
      </c>
      <c r="O54" s="78">
        <v>5.0E7</v>
      </c>
      <c r="P54" s="77">
        <v>0.0</v>
      </c>
      <c r="Q54" s="77" t="s">
        <v>74</v>
      </c>
      <c r="R54" s="78">
        <v>2849000.0</v>
      </c>
      <c r="S54" s="77">
        <v>1.0</v>
      </c>
      <c r="T54" s="77" t="s">
        <v>74</v>
      </c>
      <c r="U54" s="78">
        <v>7398000.0</v>
      </c>
      <c r="V54" s="77">
        <v>1.0</v>
      </c>
      <c r="W54" s="77" t="s">
        <v>74</v>
      </c>
      <c r="X54" s="78">
        <v>1.229425E7</v>
      </c>
      <c r="Y54" s="77">
        <v>0.0</v>
      </c>
      <c r="Z54" s="77" t="s">
        <v>74</v>
      </c>
      <c r="AA54" s="78">
        <v>2.716675E7</v>
      </c>
      <c r="AB54" s="77">
        <f t="shared" si="1"/>
        <v>2</v>
      </c>
      <c r="AC54" s="77" t="s">
        <v>74</v>
      </c>
      <c r="AD54" s="81">
        <f t="shared" si="13"/>
        <v>49708000</v>
      </c>
      <c r="AE54" s="73">
        <f t="shared" si="2"/>
        <v>100</v>
      </c>
      <c r="AF54" s="82">
        <f t="shared" si="14"/>
        <v>99.416</v>
      </c>
      <c r="AG54" s="77">
        <f t="shared" si="3"/>
        <v>2</v>
      </c>
      <c r="AH54" s="77" t="s">
        <v>74</v>
      </c>
      <c r="AI54" s="81">
        <f t="shared" si="15"/>
        <v>49708000</v>
      </c>
      <c r="AJ54" s="73">
        <f t="shared" si="4"/>
        <v>28.57142857</v>
      </c>
      <c r="AK54" s="73">
        <f t="shared" si="16"/>
        <v>33.13866667</v>
      </c>
      <c r="AL54" s="75" t="s">
        <v>37</v>
      </c>
    </row>
    <row r="55">
      <c r="A55" s="73"/>
      <c r="B55" s="74"/>
      <c r="C55" s="74"/>
      <c r="D55" s="75" t="s">
        <v>150</v>
      </c>
      <c r="E55" s="76" t="s">
        <v>151</v>
      </c>
      <c r="F55" s="76" t="s">
        <v>152</v>
      </c>
      <c r="G55" s="77">
        <v>7.0</v>
      </c>
      <c r="H55" s="77" t="s">
        <v>74</v>
      </c>
      <c r="I55" s="78">
        <v>6.0E7</v>
      </c>
      <c r="J55" s="79">
        <v>0.0</v>
      </c>
      <c r="K55" s="79" t="s">
        <v>74</v>
      </c>
      <c r="L55" s="80">
        <v>0.0</v>
      </c>
      <c r="M55" s="77">
        <v>2.0</v>
      </c>
      <c r="N55" s="77" t="s">
        <v>74</v>
      </c>
      <c r="O55" s="78">
        <v>2.0E7</v>
      </c>
      <c r="P55" s="77">
        <v>0.0</v>
      </c>
      <c r="Q55" s="77" t="s">
        <v>74</v>
      </c>
      <c r="R55" s="78">
        <v>1466000.0</v>
      </c>
      <c r="S55" s="77">
        <v>1.0</v>
      </c>
      <c r="T55" s="77" t="s">
        <v>74</v>
      </c>
      <c r="U55" s="78">
        <v>7782000.0</v>
      </c>
      <c r="V55" s="77">
        <v>1.0</v>
      </c>
      <c r="W55" s="77" t="s">
        <v>74</v>
      </c>
      <c r="X55" s="78">
        <v>3773000.0</v>
      </c>
      <c r="Y55" s="77">
        <v>0.0</v>
      </c>
      <c r="Z55" s="77" t="s">
        <v>74</v>
      </c>
      <c r="AA55" s="78">
        <v>6848000.0</v>
      </c>
      <c r="AB55" s="77">
        <f t="shared" si="1"/>
        <v>2</v>
      </c>
      <c r="AC55" s="77" t="s">
        <v>74</v>
      </c>
      <c r="AD55" s="81">
        <f t="shared" si="13"/>
        <v>19869000</v>
      </c>
      <c r="AE55" s="73">
        <f t="shared" si="2"/>
        <v>100</v>
      </c>
      <c r="AF55" s="82">
        <f t="shared" si="14"/>
        <v>99.345</v>
      </c>
      <c r="AG55" s="77">
        <f t="shared" si="3"/>
        <v>2</v>
      </c>
      <c r="AH55" s="77" t="s">
        <v>74</v>
      </c>
      <c r="AI55" s="81">
        <f t="shared" si="15"/>
        <v>19869000</v>
      </c>
      <c r="AJ55" s="73">
        <f t="shared" si="4"/>
        <v>28.57142857</v>
      </c>
      <c r="AK55" s="73">
        <f t="shared" si="16"/>
        <v>33.115</v>
      </c>
      <c r="AL55" s="75" t="s">
        <v>37</v>
      </c>
    </row>
    <row r="56">
      <c r="A56" s="62"/>
      <c r="B56" s="63"/>
      <c r="C56" s="63"/>
      <c r="D56" s="64" t="s">
        <v>153</v>
      </c>
      <c r="E56" s="65" t="s">
        <v>154</v>
      </c>
      <c r="F56" s="65" t="s">
        <v>155</v>
      </c>
      <c r="G56" s="66">
        <f>G57+G58+G61+G62</f>
        <v>70</v>
      </c>
      <c r="H56" s="66" t="s">
        <v>53</v>
      </c>
      <c r="I56" s="71">
        <f>SUM(I57:I64)</f>
        <v>3615000000</v>
      </c>
      <c r="J56" s="68">
        <f>J57+J58+J61+J62</f>
        <v>0</v>
      </c>
      <c r="K56" s="68" t="s">
        <v>53</v>
      </c>
      <c r="L56" s="69">
        <f>SUM(L57:L64)</f>
        <v>0</v>
      </c>
      <c r="M56" s="66">
        <f>M57+M58+M61+M62</f>
        <v>21</v>
      </c>
      <c r="N56" s="66" t="s">
        <v>53</v>
      </c>
      <c r="O56" s="71">
        <f>SUM(O57:O64)</f>
        <v>1235000000</v>
      </c>
      <c r="P56" s="66">
        <f>P57+P58+P61+P62</f>
        <v>0</v>
      </c>
      <c r="Q56" s="66" t="s">
        <v>53</v>
      </c>
      <c r="R56" s="71">
        <f>SUM(R57:R64)</f>
        <v>53837450</v>
      </c>
      <c r="S56" s="66">
        <f>S57+S58+S61+S62</f>
        <v>8</v>
      </c>
      <c r="T56" s="66" t="s">
        <v>53</v>
      </c>
      <c r="U56" s="71">
        <f>SUM(U57:U64)</f>
        <v>72201750</v>
      </c>
      <c r="V56" s="66">
        <f>V57+V58+V61+V62</f>
        <v>9</v>
      </c>
      <c r="W56" s="66" t="s">
        <v>53</v>
      </c>
      <c r="X56" s="71">
        <f>SUM(X57:X64)</f>
        <v>246816622</v>
      </c>
      <c r="Y56" s="66">
        <f>Y57+Y58+Y61+Y62</f>
        <v>4</v>
      </c>
      <c r="Z56" s="66" t="s">
        <v>53</v>
      </c>
      <c r="AA56" s="71">
        <f>SUM(AA57:AA64)</f>
        <v>852763280</v>
      </c>
      <c r="AB56" s="66">
        <f t="shared" si="1"/>
        <v>21</v>
      </c>
      <c r="AC56" s="66" t="s">
        <v>53</v>
      </c>
      <c r="AD56" s="71">
        <f t="shared" si="13"/>
        <v>1225619102</v>
      </c>
      <c r="AE56" s="62">
        <f t="shared" si="2"/>
        <v>100</v>
      </c>
      <c r="AF56" s="72">
        <f t="shared" si="14"/>
        <v>99.24041312</v>
      </c>
      <c r="AG56" s="66">
        <f t="shared" si="3"/>
        <v>21</v>
      </c>
      <c r="AH56" s="66" t="s">
        <v>53</v>
      </c>
      <c r="AI56" s="71">
        <f t="shared" si="15"/>
        <v>1225619102</v>
      </c>
      <c r="AJ56" s="62">
        <f t="shared" si="4"/>
        <v>30</v>
      </c>
      <c r="AK56" s="62">
        <f t="shared" si="16"/>
        <v>33.9037096</v>
      </c>
      <c r="AL56" s="64" t="s">
        <v>37</v>
      </c>
    </row>
    <row r="57">
      <c r="A57" s="73"/>
      <c r="B57" s="74"/>
      <c r="C57" s="74"/>
      <c r="D57" s="75" t="s">
        <v>156</v>
      </c>
      <c r="E57" s="76" t="s">
        <v>157</v>
      </c>
      <c r="F57" s="76" t="s">
        <v>158</v>
      </c>
      <c r="G57" s="77">
        <v>14.0</v>
      </c>
      <c r="H57" s="77" t="s">
        <v>53</v>
      </c>
      <c r="I57" s="78">
        <v>1.2E9</v>
      </c>
      <c r="J57" s="79">
        <v>0.0</v>
      </c>
      <c r="K57" s="79" t="s">
        <v>53</v>
      </c>
      <c r="L57" s="80">
        <v>0.0</v>
      </c>
      <c r="M57" s="77">
        <v>3.0</v>
      </c>
      <c r="N57" s="77" t="s">
        <v>53</v>
      </c>
      <c r="O57" s="78">
        <v>2.5E8</v>
      </c>
      <c r="P57" s="77">
        <v>0.0</v>
      </c>
      <c r="Q57" s="77" t="s">
        <v>53</v>
      </c>
      <c r="R57" s="78">
        <v>7074000.0</v>
      </c>
      <c r="S57" s="77">
        <v>1.0</v>
      </c>
      <c r="T57" s="77" t="s">
        <v>53</v>
      </c>
      <c r="U57" s="78">
        <v>8930000.0</v>
      </c>
      <c r="V57" s="77">
        <v>1.0</v>
      </c>
      <c r="W57" s="77" t="s">
        <v>53</v>
      </c>
      <c r="X57" s="78">
        <v>1.8759E7</v>
      </c>
      <c r="Y57" s="77">
        <v>1.0</v>
      </c>
      <c r="Z57" s="77" t="s">
        <v>53</v>
      </c>
      <c r="AA57" s="78">
        <v>2.151665E8</v>
      </c>
      <c r="AB57" s="77">
        <f t="shared" si="1"/>
        <v>3</v>
      </c>
      <c r="AC57" s="77" t="s">
        <v>53</v>
      </c>
      <c r="AD57" s="81">
        <f t="shared" si="13"/>
        <v>249929500</v>
      </c>
      <c r="AE57" s="73">
        <f t="shared" si="2"/>
        <v>100</v>
      </c>
      <c r="AF57" s="82">
        <f t="shared" si="14"/>
        <v>99.9718</v>
      </c>
      <c r="AG57" s="77">
        <f t="shared" si="3"/>
        <v>3</v>
      </c>
      <c r="AH57" s="77" t="s">
        <v>53</v>
      </c>
      <c r="AI57" s="81">
        <f t="shared" si="15"/>
        <v>249929500</v>
      </c>
      <c r="AJ57" s="73">
        <f t="shared" si="4"/>
        <v>21.42857143</v>
      </c>
      <c r="AK57" s="73">
        <f t="shared" si="16"/>
        <v>20.82745833</v>
      </c>
      <c r="AL57" s="75" t="s">
        <v>37</v>
      </c>
    </row>
    <row r="58">
      <c r="A58" s="73"/>
      <c r="B58" s="74"/>
      <c r="C58" s="74"/>
      <c r="D58" s="75" t="s">
        <v>159</v>
      </c>
      <c r="E58" s="76" t="s">
        <v>160</v>
      </c>
      <c r="F58" s="76" t="s">
        <v>161</v>
      </c>
      <c r="G58" s="77">
        <v>21.0</v>
      </c>
      <c r="H58" s="77" t="s">
        <v>74</v>
      </c>
      <c r="I58" s="78">
        <v>9.0E7</v>
      </c>
      <c r="J58" s="79">
        <v>0.0</v>
      </c>
      <c r="K58" s="79" t="s">
        <v>74</v>
      </c>
      <c r="L58" s="80">
        <v>0.0</v>
      </c>
      <c r="M58" s="77">
        <v>6.0</v>
      </c>
      <c r="N58" s="77" t="s">
        <v>74</v>
      </c>
      <c r="O58" s="78">
        <v>3.0E7</v>
      </c>
      <c r="P58" s="77">
        <v>0.0</v>
      </c>
      <c r="Q58" s="77" t="s">
        <v>74</v>
      </c>
      <c r="R58" s="78">
        <v>4504050.0</v>
      </c>
      <c r="S58" s="77">
        <v>3.0</v>
      </c>
      <c r="T58" s="77" t="s">
        <v>74</v>
      </c>
      <c r="U58" s="78">
        <v>3466000.0</v>
      </c>
      <c r="V58" s="77">
        <v>3.0</v>
      </c>
      <c r="W58" s="77" t="s">
        <v>74</v>
      </c>
      <c r="X58" s="78">
        <v>1.43627E7</v>
      </c>
      <c r="Y58" s="77">
        <v>0.0</v>
      </c>
      <c r="Z58" s="77" t="s">
        <v>74</v>
      </c>
      <c r="AA58" s="78">
        <v>7667250.0</v>
      </c>
      <c r="AB58" s="77">
        <f t="shared" si="1"/>
        <v>6</v>
      </c>
      <c r="AC58" s="77" t="s">
        <v>74</v>
      </c>
      <c r="AD58" s="81">
        <f t="shared" si="13"/>
        <v>30000000</v>
      </c>
      <c r="AE58" s="73">
        <f t="shared" si="2"/>
        <v>100</v>
      </c>
      <c r="AF58" s="82">
        <f t="shared" si="14"/>
        <v>100</v>
      </c>
      <c r="AG58" s="77">
        <f t="shared" si="3"/>
        <v>6</v>
      </c>
      <c r="AH58" s="77" t="s">
        <v>74</v>
      </c>
      <c r="AI58" s="81">
        <f t="shared" si="15"/>
        <v>30000000</v>
      </c>
      <c r="AJ58" s="73">
        <f t="shared" si="4"/>
        <v>28.57142857</v>
      </c>
      <c r="AK58" s="73">
        <f t="shared" si="16"/>
        <v>33.33333333</v>
      </c>
      <c r="AL58" s="75" t="s">
        <v>37</v>
      </c>
    </row>
    <row r="59">
      <c r="A59" s="73"/>
      <c r="B59" s="74"/>
      <c r="C59" s="74"/>
      <c r="D59" s="75" t="s">
        <v>162</v>
      </c>
      <c r="E59" s="76" t="s">
        <v>163</v>
      </c>
      <c r="F59" s="76" t="s">
        <v>164</v>
      </c>
      <c r="G59" s="77">
        <v>10.0</v>
      </c>
      <c r="H59" s="77" t="s">
        <v>74</v>
      </c>
      <c r="I59" s="78">
        <v>1.5E8</v>
      </c>
      <c r="J59" s="79">
        <v>0.0</v>
      </c>
      <c r="K59" s="79" t="s">
        <v>74</v>
      </c>
      <c r="L59" s="80">
        <v>0.0</v>
      </c>
      <c r="M59" s="77">
        <v>3.0</v>
      </c>
      <c r="N59" s="77" t="s">
        <v>74</v>
      </c>
      <c r="O59" s="78">
        <v>5.0E7</v>
      </c>
      <c r="P59" s="77">
        <v>1.0</v>
      </c>
      <c r="Q59" s="77" t="s">
        <v>74</v>
      </c>
      <c r="R59" s="78">
        <v>3925850.0</v>
      </c>
      <c r="S59" s="77">
        <v>1.0</v>
      </c>
      <c r="T59" s="77" t="s">
        <v>74</v>
      </c>
      <c r="U59" s="78">
        <v>8385000.0</v>
      </c>
      <c r="V59" s="77">
        <v>1.0</v>
      </c>
      <c r="W59" s="77" t="s">
        <v>74</v>
      </c>
      <c r="X59" s="78">
        <v>2.0017872E7</v>
      </c>
      <c r="Y59" s="77">
        <v>0.0</v>
      </c>
      <c r="Z59" s="77" t="s">
        <v>74</v>
      </c>
      <c r="AA59" s="78">
        <v>1.764225E7</v>
      </c>
      <c r="AB59" s="77">
        <f t="shared" si="1"/>
        <v>3</v>
      </c>
      <c r="AC59" s="77" t="s">
        <v>74</v>
      </c>
      <c r="AD59" s="81">
        <f t="shared" si="13"/>
        <v>49970972</v>
      </c>
      <c r="AE59" s="73">
        <f t="shared" si="2"/>
        <v>100</v>
      </c>
      <c r="AF59" s="82">
        <f t="shared" si="14"/>
        <v>99.941944</v>
      </c>
      <c r="AG59" s="77">
        <f t="shared" si="3"/>
        <v>3</v>
      </c>
      <c r="AH59" s="77" t="s">
        <v>74</v>
      </c>
      <c r="AI59" s="81">
        <f t="shared" si="15"/>
        <v>49970972</v>
      </c>
      <c r="AJ59" s="73">
        <f t="shared" si="4"/>
        <v>30</v>
      </c>
      <c r="AK59" s="73">
        <f t="shared" si="16"/>
        <v>33.31398133</v>
      </c>
      <c r="AL59" s="75" t="s">
        <v>37</v>
      </c>
    </row>
    <row r="60">
      <c r="A60" s="73"/>
      <c r="B60" s="74"/>
      <c r="C60" s="74"/>
      <c r="D60" s="75" t="s">
        <v>165</v>
      </c>
      <c r="E60" s="76" t="s">
        <v>166</v>
      </c>
      <c r="F60" s="76" t="s">
        <v>167</v>
      </c>
      <c r="G60" s="77">
        <v>7.0</v>
      </c>
      <c r="H60" s="77" t="s">
        <v>74</v>
      </c>
      <c r="I60" s="78">
        <v>6.0E7</v>
      </c>
      <c r="J60" s="79">
        <v>0.0</v>
      </c>
      <c r="K60" s="79" t="s">
        <v>74</v>
      </c>
      <c r="L60" s="80">
        <v>0.0</v>
      </c>
      <c r="M60" s="77">
        <v>2.0</v>
      </c>
      <c r="N60" s="77" t="s">
        <v>74</v>
      </c>
      <c r="O60" s="78">
        <v>2.0E7</v>
      </c>
      <c r="P60" s="77">
        <v>0.0</v>
      </c>
      <c r="Q60" s="77" t="s">
        <v>74</v>
      </c>
      <c r="R60" s="78">
        <v>5530600.0</v>
      </c>
      <c r="S60" s="77">
        <v>1.0</v>
      </c>
      <c r="T60" s="77" t="s">
        <v>74</v>
      </c>
      <c r="U60" s="78">
        <v>2430750.0</v>
      </c>
      <c r="V60" s="77">
        <v>1.0</v>
      </c>
      <c r="W60" s="77" t="s">
        <v>74</v>
      </c>
      <c r="X60" s="78">
        <v>4173650.0</v>
      </c>
      <c r="Y60" s="77">
        <v>0.0</v>
      </c>
      <c r="Z60" s="77" t="s">
        <v>74</v>
      </c>
      <c r="AA60" s="78">
        <v>7410500.0</v>
      </c>
      <c r="AB60" s="77">
        <f t="shared" si="1"/>
        <v>2</v>
      </c>
      <c r="AC60" s="77" t="s">
        <v>74</v>
      </c>
      <c r="AD60" s="81">
        <f t="shared" si="13"/>
        <v>19545500</v>
      </c>
      <c r="AE60" s="73">
        <f t="shared" si="2"/>
        <v>100</v>
      </c>
      <c r="AF60" s="82">
        <f t="shared" si="14"/>
        <v>97.7275</v>
      </c>
      <c r="AG60" s="77">
        <f t="shared" si="3"/>
        <v>2</v>
      </c>
      <c r="AH60" s="77" t="s">
        <v>74</v>
      </c>
      <c r="AI60" s="81">
        <f t="shared" si="15"/>
        <v>19545500</v>
      </c>
      <c r="AJ60" s="73">
        <f t="shared" si="4"/>
        <v>28.57142857</v>
      </c>
      <c r="AK60" s="73">
        <f t="shared" si="16"/>
        <v>32.57583333</v>
      </c>
      <c r="AL60" s="75" t="s">
        <v>37</v>
      </c>
    </row>
    <row r="61">
      <c r="A61" s="73"/>
      <c r="B61" s="74"/>
      <c r="C61" s="74"/>
      <c r="D61" s="75" t="s">
        <v>168</v>
      </c>
      <c r="E61" s="76" t="s">
        <v>169</v>
      </c>
      <c r="F61" s="76" t="s">
        <v>170</v>
      </c>
      <c r="G61" s="77">
        <v>14.0</v>
      </c>
      <c r="H61" s="77" t="s">
        <v>53</v>
      </c>
      <c r="I61" s="78">
        <v>1.8E9</v>
      </c>
      <c r="J61" s="79">
        <v>0.0</v>
      </c>
      <c r="K61" s="79" t="s">
        <v>53</v>
      </c>
      <c r="L61" s="80">
        <v>0.0</v>
      </c>
      <c r="M61" s="77">
        <v>6.0</v>
      </c>
      <c r="N61" s="77" t="s">
        <v>53</v>
      </c>
      <c r="O61" s="78">
        <v>7.85E8</v>
      </c>
      <c r="P61" s="77">
        <v>0.0</v>
      </c>
      <c r="Q61" s="77" t="s">
        <v>53</v>
      </c>
      <c r="R61" s="78">
        <v>1.74053E7</v>
      </c>
      <c r="S61" s="77">
        <v>1.0</v>
      </c>
      <c r="T61" s="77" t="s">
        <v>53</v>
      </c>
      <c r="U61" s="78">
        <v>3.44735E7</v>
      </c>
      <c r="V61" s="77">
        <v>2.0</v>
      </c>
      <c r="W61" s="77" t="s">
        <v>53</v>
      </c>
      <c r="X61" s="78">
        <v>1.5071855E8</v>
      </c>
      <c r="Y61" s="77">
        <v>3.0</v>
      </c>
      <c r="Z61" s="77" t="s">
        <v>53</v>
      </c>
      <c r="AA61" s="78">
        <v>5.7434528E8</v>
      </c>
      <c r="AB61" s="77">
        <f t="shared" si="1"/>
        <v>6</v>
      </c>
      <c r="AC61" s="77" t="s">
        <v>53</v>
      </c>
      <c r="AD61" s="81">
        <f t="shared" si="13"/>
        <v>776942630</v>
      </c>
      <c r="AE61" s="73">
        <f t="shared" si="2"/>
        <v>100</v>
      </c>
      <c r="AF61" s="82">
        <f t="shared" si="14"/>
        <v>98.97358344</v>
      </c>
      <c r="AG61" s="77">
        <f t="shared" si="3"/>
        <v>6</v>
      </c>
      <c r="AH61" s="77" t="s">
        <v>53</v>
      </c>
      <c r="AI61" s="81">
        <f t="shared" si="15"/>
        <v>776942630</v>
      </c>
      <c r="AJ61" s="73">
        <f t="shared" si="4"/>
        <v>42.85714286</v>
      </c>
      <c r="AK61" s="73">
        <f t="shared" si="16"/>
        <v>43.16347944</v>
      </c>
      <c r="AL61" s="75" t="s">
        <v>37</v>
      </c>
    </row>
    <row r="62">
      <c r="A62" s="73"/>
      <c r="B62" s="74"/>
      <c r="C62" s="74"/>
      <c r="D62" s="75" t="s">
        <v>171</v>
      </c>
      <c r="E62" s="76" t="s">
        <v>172</v>
      </c>
      <c r="F62" s="76" t="s">
        <v>173</v>
      </c>
      <c r="G62" s="77">
        <v>21.0</v>
      </c>
      <c r="H62" s="77" t="s">
        <v>74</v>
      </c>
      <c r="I62" s="78">
        <v>1.05E8</v>
      </c>
      <c r="J62" s="79">
        <v>0.0</v>
      </c>
      <c r="K62" s="79" t="s">
        <v>74</v>
      </c>
      <c r="L62" s="80">
        <v>0.0</v>
      </c>
      <c r="M62" s="77">
        <v>6.0</v>
      </c>
      <c r="N62" s="77" t="s">
        <v>74</v>
      </c>
      <c r="O62" s="78">
        <v>3.5E7</v>
      </c>
      <c r="P62" s="77">
        <v>0.0</v>
      </c>
      <c r="Q62" s="77" t="s">
        <v>74</v>
      </c>
      <c r="R62" s="78">
        <v>5487800.0</v>
      </c>
      <c r="S62" s="77">
        <v>3.0</v>
      </c>
      <c r="T62" s="77" t="s">
        <v>74</v>
      </c>
      <c r="U62" s="78">
        <v>9205500.0</v>
      </c>
      <c r="V62" s="77">
        <v>3.0</v>
      </c>
      <c r="W62" s="77" t="s">
        <v>74</v>
      </c>
      <c r="X62" s="78">
        <v>1.191295E7</v>
      </c>
      <c r="Y62" s="77">
        <v>0.0</v>
      </c>
      <c r="Z62" s="77" t="s">
        <v>74</v>
      </c>
      <c r="AA62" s="78">
        <v>7775750.0</v>
      </c>
      <c r="AB62" s="77">
        <f t="shared" si="1"/>
        <v>6</v>
      </c>
      <c r="AC62" s="77" t="s">
        <v>74</v>
      </c>
      <c r="AD62" s="81">
        <f t="shared" si="13"/>
        <v>34382000</v>
      </c>
      <c r="AE62" s="73">
        <f t="shared" si="2"/>
        <v>100</v>
      </c>
      <c r="AF62" s="82">
        <f t="shared" si="14"/>
        <v>98.23428571</v>
      </c>
      <c r="AG62" s="77">
        <f t="shared" si="3"/>
        <v>6</v>
      </c>
      <c r="AH62" s="77" t="s">
        <v>74</v>
      </c>
      <c r="AI62" s="81">
        <f t="shared" si="15"/>
        <v>34382000</v>
      </c>
      <c r="AJ62" s="73">
        <f t="shared" si="4"/>
        <v>28.57142857</v>
      </c>
      <c r="AK62" s="73">
        <f t="shared" si="16"/>
        <v>32.7447619</v>
      </c>
      <c r="AL62" s="75" t="s">
        <v>37</v>
      </c>
    </row>
    <row r="63">
      <c r="A63" s="73"/>
      <c r="B63" s="74"/>
      <c r="C63" s="74"/>
      <c r="D63" s="75" t="s">
        <v>174</v>
      </c>
      <c r="E63" s="76" t="s">
        <v>175</v>
      </c>
      <c r="F63" s="76" t="s">
        <v>176</v>
      </c>
      <c r="G63" s="77">
        <v>13.0</v>
      </c>
      <c r="H63" s="77" t="s">
        <v>74</v>
      </c>
      <c r="I63" s="78">
        <v>1.5E8</v>
      </c>
      <c r="J63" s="79">
        <v>0.0</v>
      </c>
      <c r="K63" s="79" t="s">
        <v>74</v>
      </c>
      <c r="L63" s="80">
        <v>0.0</v>
      </c>
      <c r="M63" s="77">
        <v>4.0</v>
      </c>
      <c r="N63" s="77" t="s">
        <v>74</v>
      </c>
      <c r="O63" s="78">
        <v>4.5E7</v>
      </c>
      <c r="P63" s="85">
        <v>1.0</v>
      </c>
      <c r="Q63" s="77" t="s">
        <v>74</v>
      </c>
      <c r="R63" s="78">
        <v>6047100.0</v>
      </c>
      <c r="S63" s="77">
        <v>1.0</v>
      </c>
      <c r="T63" s="77" t="s">
        <v>74</v>
      </c>
      <c r="U63" s="78">
        <v>5311000.0</v>
      </c>
      <c r="V63" s="77">
        <v>1.0</v>
      </c>
      <c r="W63" s="77" t="s">
        <v>74</v>
      </c>
      <c r="X63" s="78">
        <v>1.643465E7</v>
      </c>
      <c r="Y63" s="77">
        <v>1.0</v>
      </c>
      <c r="Z63" s="77" t="s">
        <v>74</v>
      </c>
      <c r="AA63" s="78">
        <v>1.705575E7</v>
      </c>
      <c r="AB63" s="77">
        <f t="shared" si="1"/>
        <v>4</v>
      </c>
      <c r="AC63" s="77" t="s">
        <v>74</v>
      </c>
      <c r="AD63" s="81">
        <f t="shared" si="13"/>
        <v>44848500</v>
      </c>
      <c r="AE63" s="73">
        <f t="shared" si="2"/>
        <v>100</v>
      </c>
      <c r="AF63" s="82">
        <f t="shared" si="14"/>
        <v>99.66333333</v>
      </c>
      <c r="AG63" s="77">
        <f t="shared" si="3"/>
        <v>4</v>
      </c>
      <c r="AH63" s="77" t="s">
        <v>74</v>
      </c>
      <c r="AI63" s="81">
        <f t="shared" si="15"/>
        <v>44848500</v>
      </c>
      <c r="AJ63" s="73">
        <f t="shared" si="4"/>
        <v>30.76923077</v>
      </c>
      <c r="AK63" s="73">
        <f t="shared" si="16"/>
        <v>29.899</v>
      </c>
      <c r="AL63" s="75" t="s">
        <v>37</v>
      </c>
    </row>
    <row r="64">
      <c r="A64" s="73"/>
      <c r="B64" s="74"/>
      <c r="C64" s="74"/>
      <c r="D64" s="75" t="s">
        <v>177</v>
      </c>
      <c r="E64" s="76" t="s">
        <v>178</v>
      </c>
      <c r="F64" s="76" t="s">
        <v>179</v>
      </c>
      <c r="G64" s="77">
        <v>7.0</v>
      </c>
      <c r="H64" s="77" t="s">
        <v>74</v>
      </c>
      <c r="I64" s="78">
        <v>6.0E7</v>
      </c>
      <c r="J64" s="79">
        <v>0.0</v>
      </c>
      <c r="K64" s="79" t="s">
        <v>74</v>
      </c>
      <c r="L64" s="80">
        <v>0.0</v>
      </c>
      <c r="M64" s="77">
        <v>2.0</v>
      </c>
      <c r="N64" s="77" t="s">
        <v>74</v>
      </c>
      <c r="O64" s="78">
        <v>2.0E7</v>
      </c>
      <c r="P64" s="77">
        <v>0.0</v>
      </c>
      <c r="Q64" s="77" t="s">
        <v>74</v>
      </c>
      <c r="R64" s="78">
        <v>3862750.0</v>
      </c>
      <c r="S64" s="77">
        <v>1.0</v>
      </c>
      <c r="T64" s="77" t="s">
        <v>74</v>
      </c>
      <c r="U64" s="78">
        <v>0.0</v>
      </c>
      <c r="V64" s="77">
        <v>1.0</v>
      </c>
      <c r="W64" s="77" t="s">
        <v>74</v>
      </c>
      <c r="X64" s="78">
        <v>1.043725E7</v>
      </c>
      <c r="Y64" s="77">
        <v>0.0</v>
      </c>
      <c r="Z64" s="77" t="s">
        <v>74</v>
      </c>
      <c r="AA64" s="78">
        <v>5700000.0</v>
      </c>
      <c r="AB64" s="77">
        <f t="shared" si="1"/>
        <v>2</v>
      </c>
      <c r="AC64" s="77" t="s">
        <v>74</v>
      </c>
      <c r="AD64" s="81">
        <f t="shared" si="13"/>
        <v>20000000</v>
      </c>
      <c r="AE64" s="73">
        <f t="shared" si="2"/>
        <v>100</v>
      </c>
      <c r="AF64" s="82">
        <f t="shared" si="14"/>
        <v>100</v>
      </c>
      <c r="AG64" s="77">
        <f t="shared" si="3"/>
        <v>2</v>
      </c>
      <c r="AH64" s="77" t="s">
        <v>74</v>
      </c>
      <c r="AI64" s="81">
        <f t="shared" si="15"/>
        <v>20000000</v>
      </c>
      <c r="AJ64" s="73">
        <f t="shared" si="4"/>
        <v>28.57142857</v>
      </c>
      <c r="AK64" s="73">
        <f t="shared" si="16"/>
        <v>33.33333333</v>
      </c>
      <c r="AL64" s="75" t="s">
        <v>37</v>
      </c>
    </row>
    <row r="65">
      <c r="A65" s="38"/>
      <c r="B65" s="47" t="s">
        <v>331</v>
      </c>
      <c r="C65" s="47"/>
      <c r="D65" s="86"/>
      <c r="E65" s="87"/>
      <c r="F65" s="48" t="s">
        <v>332</v>
      </c>
      <c r="G65" s="32">
        <v>70.0</v>
      </c>
      <c r="H65" s="32" t="s">
        <v>333</v>
      </c>
      <c r="I65" s="46">
        <f t="shared" ref="I65:I66" si="17">I66</f>
        <v>3540000000</v>
      </c>
      <c r="J65" s="35">
        <v>0.0</v>
      </c>
      <c r="K65" s="35" t="s">
        <v>333</v>
      </c>
      <c r="L65" s="49">
        <f t="shared" ref="L65:L66" si="18">L66</f>
        <v>0</v>
      </c>
      <c r="M65" s="32">
        <v>60.0</v>
      </c>
      <c r="N65" s="32" t="s">
        <v>333</v>
      </c>
      <c r="O65" s="46">
        <f t="shared" ref="O65:O66" si="19">O66</f>
        <v>1821315500</v>
      </c>
      <c r="P65" s="32">
        <v>0.0</v>
      </c>
      <c r="Q65" s="32" t="s">
        <v>333</v>
      </c>
      <c r="R65" s="46">
        <f t="shared" ref="R65:R66" si="20">R66</f>
        <v>38455050</v>
      </c>
      <c r="S65" s="32">
        <v>0.0</v>
      </c>
      <c r="T65" s="32" t="s">
        <v>333</v>
      </c>
      <c r="U65" s="46">
        <f t="shared" ref="U65:U66" si="21">U66</f>
        <v>295263000</v>
      </c>
      <c r="V65" s="32">
        <v>0.0</v>
      </c>
      <c r="W65" s="32" t="s">
        <v>333</v>
      </c>
      <c r="X65" s="46">
        <f t="shared" ref="X65:X66" si="22">X66</f>
        <v>330008301</v>
      </c>
      <c r="Y65" s="32">
        <v>0.0</v>
      </c>
      <c r="Z65" s="32" t="s">
        <v>333</v>
      </c>
      <c r="AA65" s="46">
        <f t="shared" ref="AA65:AA66" si="23">AA66</f>
        <v>945091448</v>
      </c>
      <c r="AB65" s="32">
        <f t="shared" si="1"/>
        <v>0</v>
      </c>
      <c r="AC65" s="32" t="s">
        <v>333</v>
      </c>
      <c r="AD65" s="46">
        <f t="shared" si="13"/>
        <v>1608817799</v>
      </c>
      <c r="AE65" s="38">
        <f t="shared" si="2"/>
        <v>0</v>
      </c>
      <c r="AF65" s="32">
        <f t="shared" si="14"/>
        <v>88.33273527</v>
      </c>
      <c r="AG65" s="32">
        <f t="shared" si="3"/>
        <v>0</v>
      </c>
      <c r="AH65" s="32" t="s">
        <v>333</v>
      </c>
      <c r="AI65" s="46">
        <f t="shared" si="15"/>
        <v>1608817799</v>
      </c>
      <c r="AJ65" s="38">
        <f t="shared" si="4"/>
        <v>0</v>
      </c>
      <c r="AK65" s="38">
        <f t="shared" si="16"/>
        <v>45.44683048</v>
      </c>
      <c r="AL65" s="47" t="s">
        <v>37</v>
      </c>
    </row>
    <row r="66">
      <c r="A66" s="38"/>
      <c r="B66" s="47"/>
      <c r="C66" s="47" t="s">
        <v>334</v>
      </c>
      <c r="D66" s="86"/>
      <c r="E66" s="87"/>
      <c r="F66" s="48" t="s">
        <v>332</v>
      </c>
      <c r="G66" s="32">
        <v>70.0</v>
      </c>
      <c r="H66" s="32" t="s">
        <v>333</v>
      </c>
      <c r="I66" s="46">
        <f t="shared" si="17"/>
        <v>3540000000</v>
      </c>
      <c r="J66" s="35">
        <v>0.0</v>
      </c>
      <c r="K66" s="35" t="s">
        <v>333</v>
      </c>
      <c r="L66" s="49">
        <f t="shared" si="18"/>
        <v>0</v>
      </c>
      <c r="M66" s="32">
        <v>60.0</v>
      </c>
      <c r="N66" s="32" t="s">
        <v>333</v>
      </c>
      <c r="O66" s="46">
        <f t="shared" si="19"/>
        <v>1821315500</v>
      </c>
      <c r="P66" s="32">
        <v>0.0</v>
      </c>
      <c r="Q66" s="32" t="s">
        <v>333</v>
      </c>
      <c r="R66" s="46">
        <f t="shared" si="20"/>
        <v>38455050</v>
      </c>
      <c r="S66" s="32">
        <v>0.0</v>
      </c>
      <c r="T66" s="32" t="s">
        <v>333</v>
      </c>
      <c r="U66" s="46">
        <f t="shared" si="21"/>
        <v>295263000</v>
      </c>
      <c r="V66" s="32">
        <v>0.0</v>
      </c>
      <c r="W66" s="32" t="s">
        <v>333</v>
      </c>
      <c r="X66" s="46">
        <f t="shared" si="22"/>
        <v>330008301</v>
      </c>
      <c r="Y66" s="32">
        <v>0.0</v>
      </c>
      <c r="Z66" s="32" t="s">
        <v>333</v>
      </c>
      <c r="AA66" s="46">
        <f t="shared" si="23"/>
        <v>945091448</v>
      </c>
      <c r="AB66" s="32">
        <f t="shared" si="1"/>
        <v>0</v>
      </c>
      <c r="AC66" s="32" t="s">
        <v>333</v>
      </c>
      <c r="AD66" s="46">
        <f t="shared" si="13"/>
        <v>1608817799</v>
      </c>
      <c r="AE66" s="38">
        <f t="shared" si="2"/>
        <v>0</v>
      </c>
      <c r="AF66" s="32">
        <f t="shared" si="14"/>
        <v>88.33273527</v>
      </c>
      <c r="AG66" s="32">
        <f t="shared" si="3"/>
        <v>0</v>
      </c>
      <c r="AH66" s="32" t="s">
        <v>333</v>
      </c>
      <c r="AI66" s="46">
        <f t="shared" si="15"/>
        <v>1608817799</v>
      </c>
      <c r="AJ66" s="38">
        <f t="shared" si="4"/>
        <v>0</v>
      </c>
      <c r="AK66" s="38">
        <f t="shared" si="16"/>
        <v>45.44683048</v>
      </c>
      <c r="AL66" s="47" t="s">
        <v>37</v>
      </c>
    </row>
    <row r="67">
      <c r="A67" s="58"/>
      <c r="B67" s="88"/>
      <c r="C67" s="88"/>
      <c r="D67" s="88" t="s">
        <v>182</v>
      </c>
      <c r="E67" s="54" t="s">
        <v>183</v>
      </c>
      <c r="F67" s="54" t="s">
        <v>181</v>
      </c>
      <c r="G67" s="55">
        <v>85.0</v>
      </c>
      <c r="H67" s="55" t="s">
        <v>44</v>
      </c>
      <c r="I67" s="57">
        <f>I68+I70+I72+I77</f>
        <v>3540000000</v>
      </c>
      <c r="J67" s="35">
        <v>0.0</v>
      </c>
      <c r="K67" s="35" t="s">
        <v>44</v>
      </c>
      <c r="L67" s="49">
        <f>L68+L70+L72+L77</f>
        <v>0</v>
      </c>
      <c r="M67" s="55">
        <v>85.0</v>
      </c>
      <c r="N67" s="55" t="s">
        <v>44</v>
      </c>
      <c r="O67" s="57">
        <f>O68+O70+O72+O77</f>
        <v>1821315500</v>
      </c>
      <c r="P67" s="55">
        <v>0.0</v>
      </c>
      <c r="Q67" s="55" t="s">
        <v>44</v>
      </c>
      <c r="R67" s="57">
        <f>R68+R70+R72+R77</f>
        <v>38455050</v>
      </c>
      <c r="S67" s="55">
        <v>0.0</v>
      </c>
      <c r="T67" s="55" t="s">
        <v>44</v>
      </c>
      <c r="U67" s="57">
        <f>U68+U70+U72+U77</f>
        <v>295263000</v>
      </c>
      <c r="V67" s="55">
        <v>0.0</v>
      </c>
      <c r="W67" s="55" t="s">
        <v>44</v>
      </c>
      <c r="X67" s="57">
        <f>X68+X70+X72+X77</f>
        <v>330008301</v>
      </c>
      <c r="Y67" s="55">
        <v>0.0</v>
      </c>
      <c r="Z67" s="55" t="s">
        <v>44</v>
      </c>
      <c r="AA67" s="57">
        <f>AA68+AA70+AA72+AA77</f>
        <v>945091448</v>
      </c>
      <c r="AB67" s="55">
        <f t="shared" si="1"/>
        <v>0</v>
      </c>
      <c r="AC67" s="55" t="s">
        <v>44</v>
      </c>
      <c r="AD67" s="57">
        <f t="shared" si="13"/>
        <v>1608817799</v>
      </c>
      <c r="AE67" s="58">
        <f t="shared" si="2"/>
        <v>0</v>
      </c>
      <c r="AF67" s="55">
        <f t="shared" si="14"/>
        <v>88.33273527</v>
      </c>
      <c r="AG67" s="55">
        <f t="shared" si="3"/>
        <v>0</v>
      </c>
      <c r="AH67" s="55" t="s">
        <v>44</v>
      </c>
      <c r="AI67" s="57">
        <f t="shared" si="15"/>
        <v>1608817799</v>
      </c>
      <c r="AJ67" s="58">
        <f t="shared" si="4"/>
        <v>0</v>
      </c>
      <c r="AK67" s="58">
        <f t="shared" si="16"/>
        <v>45.44683048</v>
      </c>
      <c r="AL67" s="88" t="s">
        <v>37</v>
      </c>
    </row>
    <row r="68">
      <c r="A68" s="62"/>
      <c r="B68" s="63"/>
      <c r="C68" s="63"/>
      <c r="D68" s="64" t="s">
        <v>186</v>
      </c>
      <c r="E68" s="65" t="s">
        <v>187</v>
      </c>
      <c r="F68" s="65" t="s">
        <v>335</v>
      </c>
      <c r="G68" s="66">
        <f>G69</f>
        <v>3</v>
      </c>
      <c r="H68" s="66" t="s">
        <v>53</v>
      </c>
      <c r="I68" s="71">
        <f t="shared" ref="I68:J68" si="24">I69</f>
        <v>920000000</v>
      </c>
      <c r="J68" s="68">
        <f t="shared" si="24"/>
        <v>0</v>
      </c>
      <c r="K68" s="68" t="s">
        <v>53</v>
      </c>
      <c r="L68" s="69">
        <f t="shared" ref="L68:M68" si="25">L69</f>
        <v>0</v>
      </c>
      <c r="M68" s="66">
        <f t="shared" si="25"/>
        <v>6</v>
      </c>
      <c r="N68" s="66" t="s">
        <v>53</v>
      </c>
      <c r="O68" s="71">
        <f t="shared" ref="O68:P68" si="26">O69</f>
        <v>1114944850</v>
      </c>
      <c r="P68" s="66">
        <f t="shared" si="26"/>
        <v>0</v>
      </c>
      <c r="Q68" s="66" t="s">
        <v>53</v>
      </c>
      <c r="R68" s="71">
        <f t="shared" ref="R68:S68" si="27">R69</f>
        <v>23175050</v>
      </c>
      <c r="S68" s="66">
        <f t="shared" si="27"/>
        <v>0</v>
      </c>
      <c r="T68" s="66" t="s">
        <v>53</v>
      </c>
      <c r="U68" s="71">
        <f t="shared" ref="U68:V68" si="28">U69</f>
        <v>7268250</v>
      </c>
      <c r="V68" s="66">
        <f t="shared" si="28"/>
        <v>1</v>
      </c>
      <c r="W68" s="66" t="s">
        <v>53</v>
      </c>
      <c r="X68" s="71">
        <f t="shared" ref="X68:Y68" si="29">X69</f>
        <v>233266523</v>
      </c>
      <c r="Y68" s="66">
        <f t="shared" si="29"/>
        <v>4</v>
      </c>
      <c r="Z68" s="66" t="s">
        <v>53</v>
      </c>
      <c r="AA68" s="71">
        <f>AA69</f>
        <v>647282727</v>
      </c>
      <c r="AB68" s="66">
        <f t="shared" si="1"/>
        <v>5</v>
      </c>
      <c r="AC68" s="66" t="s">
        <v>53</v>
      </c>
      <c r="AD68" s="71">
        <f t="shared" si="13"/>
        <v>910992550</v>
      </c>
      <c r="AE68" s="62">
        <f t="shared" si="2"/>
        <v>83.33333333</v>
      </c>
      <c r="AF68" s="72">
        <f t="shared" si="14"/>
        <v>81.70740912</v>
      </c>
      <c r="AG68" s="66">
        <f t="shared" si="3"/>
        <v>5</v>
      </c>
      <c r="AH68" s="66" t="s">
        <v>53</v>
      </c>
      <c r="AI68" s="71">
        <f t="shared" si="15"/>
        <v>910992550</v>
      </c>
      <c r="AJ68" s="62">
        <f t="shared" si="4"/>
        <v>166.6666667</v>
      </c>
      <c r="AK68" s="62">
        <f t="shared" si="16"/>
        <v>99.02092935</v>
      </c>
      <c r="AL68" s="64" t="s">
        <v>37</v>
      </c>
    </row>
    <row r="69">
      <c r="A69" s="73"/>
      <c r="B69" s="74"/>
      <c r="C69" s="74"/>
      <c r="D69" s="75" t="s">
        <v>189</v>
      </c>
      <c r="E69" s="76" t="s">
        <v>190</v>
      </c>
      <c r="F69" s="76" t="s">
        <v>191</v>
      </c>
      <c r="G69" s="77">
        <v>3.0</v>
      </c>
      <c r="H69" s="77" t="s">
        <v>74</v>
      </c>
      <c r="I69" s="78">
        <v>9.2E8</v>
      </c>
      <c r="J69" s="79">
        <v>0.0</v>
      </c>
      <c r="K69" s="79" t="s">
        <v>74</v>
      </c>
      <c r="L69" s="80">
        <v>0.0</v>
      </c>
      <c r="M69" s="77">
        <v>6.0</v>
      </c>
      <c r="N69" s="77" t="s">
        <v>74</v>
      </c>
      <c r="O69" s="78">
        <v>1.11494485E9</v>
      </c>
      <c r="P69" s="77">
        <v>0.0</v>
      </c>
      <c r="Q69" s="77" t="s">
        <v>74</v>
      </c>
      <c r="R69" s="89">
        <v>2.317505E7</v>
      </c>
      <c r="S69" s="77">
        <v>0.0</v>
      </c>
      <c r="T69" s="77" t="s">
        <v>74</v>
      </c>
      <c r="U69" s="78">
        <v>7268250.0</v>
      </c>
      <c r="V69" s="77">
        <v>1.0</v>
      </c>
      <c r="W69" s="77" t="s">
        <v>74</v>
      </c>
      <c r="X69" s="78">
        <v>2.33266523E8</v>
      </c>
      <c r="Y69" s="77">
        <v>4.0</v>
      </c>
      <c r="Z69" s="77" t="s">
        <v>74</v>
      </c>
      <c r="AA69" s="78">
        <v>6.47282727E8</v>
      </c>
      <c r="AB69" s="77">
        <f t="shared" si="1"/>
        <v>5</v>
      </c>
      <c r="AC69" s="77" t="s">
        <v>74</v>
      </c>
      <c r="AD69" s="81">
        <f t="shared" si="13"/>
        <v>910992550</v>
      </c>
      <c r="AE69" s="73">
        <f t="shared" si="2"/>
        <v>83.33333333</v>
      </c>
      <c r="AF69" s="82">
        <f t="shared" si="14"/>
        <v>81.70740912</v>
      </c>
      <c r="AG69" s="77">
        <f t="shared" si="3"/>
        <v>5</v>
      </c>
      <c r="AH69" s="77" t="s">
        <v>74</v>
      </c>
      <c r="AI69" s="81">
        <f t="shared" si="15"/>
        <v>910992550</v>
      </c>
      <c r="AJ69" s="73">
        <f t="shared" si="4"/>
        <v>166.6666667</v>
      </c>
      <c r="AK69" s="73">
        <f t="shared" si="16"/>
        <v>99.02092935</v>
      </c>
      <c r="AL69" s="75" t="s">
        <v>37</v>
      </c>
    </row>
    <row r="70">
      <c r="A70" s="62"/>
      <c r="B70" s="63"/>
      <c r="C70" s="63"/>
      <c r="D70" s="64" t="s">
        <v>192</v>
      </c>
      <c r="E70" s="65" t="s">
        <v>336</v>
      </c>
      <c r="F70" s="65" t="s">
        <v>337</v>
      </c>
      <c r="G70" s="66">
        <f>G71</f>
        <v>9</v>
      </c>
      <c r="H70" s="66" t="s">
        <v>53</v>
      </c>
      <c r="I70" s="71">
        <f t="shared" ref="I70:J70" si="30">I71</f>
        <v>675000000</v>
      </c>
      <c r="J70" s="68">
        <f t="shared" si="30"/>
        <v>0</v>
      </c>
      <c r="K70" s="68" t="s">
        <v>53</v>
      </c>
      <c r="L70" s="69">
        <f t="shared" ref="L70:M70" si="31">L71</f>
        <v>0</v>
      </c>
      <c r="M70" s="66">
        <f t="shared" si="31"/>
        <v>2</v>
      </c>
      <c r="N70" s="66" t="s">
        <v>53</v>
      </c>
      <c r="O70" s="71">
        <f t="shared" ref="O70:P70" si="32">O71</f>
        <v>175000000</v>
      </c>
      <c r="P70" s="66">
        <f t="shared" si="32"/>
        <v>0</v>
      </c>
      <c r="Q70" s="66" t="s">
        <v>53</v>
      </c>
      <c r="R70" s="71">
        <f t="shared" ref="R70:S70" si="33">R71</f>
        <v>0</v>
      </c>
      <c r="S70" s="66">
        <f t="shared" si="33"/>
        <v>0</v>
      </c>
      <c r="T70" s="66" t="s">
        <v>53</v>
      </c>
      <c r="U70" s="71">
        <f t="shared" ref="U70:V70" si="34">U71</f>
        <v>0</v>
      </c>
      <c r="V70" s="66">
        <f t="shared" si="34"/>
        <v>0</v>
      </c>
      <c r="W70" s="66" t="s">
        <v>53</v>
      </c>
      <c r="X70" s="71">
        <f t="shared" ref="X70:Y70" si="35">X71</f>
        <v>3249700</v>
      </c>
      <c r="Y70" s="66">
        <f t="shared" si="35"/>
        <v>2</v>
      </c>
      <c r="Z70" s="66" t="s">
        <v>53</v>
      </c>
      <c r="AA70" s="71">
        <f>AA71</f>
        <v>169837080</v>
      </c>
      <c r="AB70" s="66">
        <f t="shared" si="1"/>
        <v>2</v>
      </c>
      <c r="AC70" s="66" t="s">
        <v>53</v>
      </c>
      <c r="AD70" s="71">
        <f t="shared" si="13"/>
        <v>173086780</v>
      </c>
      <c r="AE70" s="62">
        <f t="shared" si="2"/>
        <v>100</v>
      </c>
      <c r="AF70" s="72">
        <f t="shared" si="14"/>
        <v>98.90673143</v>
      </c>
      <c r="AG70" s="66">
        <f t="shared" si="3"/>
        <v>2</v>
      </c>
      <c r="AH70" s="66" t="s">
        <v>53</v>
      </c>
      <c r="AI70" s="71">
        <f t="shared" si="15"/>
        <v>173086780</v>
      </c>
      <c r="AJ70" s="62">
        <f t="shared" si="4"/>
        <v>22.22222222</v>
      </c>
      <c r="AK70" s="62">
        <f t="shared" si="16"/>
        <v>25.64248593</v>
      </c>
      <c r="AL70" s="64" t="s">
        <v>37</v>
      </c>
    </row>
    <row r="71">
      <c r="A71" s="73"/>
      <c r="B71" s="74"/>
      <c r="C71" s="74"/>
      <c r="D71" s="75" t="s">
        <v>195</v>
      </c>
      <c r="E71" s="76" t="s">
        <v>196</v>
      </c>
      <c r="F71" s="76" t="s">
        <v>197</v>
      </c>
      <c r="G71" s="77">
        <v>9.0</v>
      </c>
      <c r="H71" s="77" t="s">
        <v>53</v>
      </c>
      <c r="I71" s="78">
        <v>6.75E8</v>
      </c>
      <c r="J71" s="79">
        <v>0.0</v>
      </c>
      <c r="K71" s="79" t="s">
        <v>53</v>
      </c>
      <c r="L71" s="80">
        <v>0.0</v>
      </c>
      <c r="M71" s="77">
        <v>2.0</v>
      </c>
      <c r="N71" s="77" t="s">
        <v>53</v>
      </c>
      <c r="O71" s="78">
        <v>1.75E8</v>
      </c>
      <c r="P71" s="77">
        <v>0.0</v>
      </c>
      <c r="Q71" s="77" t="s">
        <v>53</v>
      </c>
      <c r="R71" s="78">
        <v>0.0</v>
      </c>
      <c r="S71" s="77">
        <v>0.0</v>
      </c>
      <c r="T71" s="77" t="s">
        <v>53</v>
      </c>
      <c r="U71" s="78">
        <v>0.0</v>
      </c>
      <c r="V71" s="77">
        <v>0.0</v>
      </c>
      <c r="W71" s="77" t="s">
        <v>53</v>
      </c>
      <c r="X71" s="78">
        <v>3249700.0</v>
      </c>
      <c r="Y71" s="77">
        <v>2.0</v>
      </c>
      <c r="Z71" s="77" t="s">
        <v>53</v>
      </c>
      <c r="AA71" s="78">
        <v>1.6983708E8</v>
      </c>
      <c r="AB71" s="77">
        <f t="shared" si="1"/>
        <v>2</v>
      </c>
      <c r="AC71" s="77" t="s">
        <v>53</v>
      </c>
      <c r="AD71" s="81">
        <f t="shared" si="13"/>
        <v>173086780</v>
      </c>
      <c r="AE71" s="73">
        <f t="shared" si="2"/>
        <v>100</v>
      </c>
      <c r="AF71" s="82">
        <f t="shared" si="14"/>
        <v>98.90673143</v>
      </c>
      <c r="AG71" s="77">
        <f t="shared" si="3"/>
        <v>2</v>
      </c>
      <c r="AH71" s="77" t="s">
        <v>53</v>
      </c>
      <c r="AI71" s="81">
        <f t="shared" si="15"/>
        <v>173086780</v>
      </c>
      <c r="AJ71" s="73">
        <f t="shared" si="4"/>
        <v>22.22222222</v>
      </c>
      <c r="AK71" s="73">
        <f t="shared" si="16"/>
        <v>25.64248593</v>
      </c>
      <c r="AL71" s="75" t="s">
        <v>37</v>
      </c>
    </row>
    <row r="72">
      <c r="A72" s="62"/>
      <c r="B72" s="63"/>
      <c r="C72" s="63"/>
      <c r="D72" s="64" t="s">
        <v>198</v>
      </c>
      <c r="E72" s="65" t="s">
        <v>338</v>
      </c>
      <c r="F72" s="65" t="s">
        <v>339</v>
      </c>
      <c r="G72" s="66">
        <f>SUM(G73:G76)</f>
        <v>13</v>
      </c>
      <c r="H72" s="66" t="s">
        <v>53</v>
      </c>
      <c r="I72" s="71">
        <f t="shared" ref="I72:J72" si="36">SUM(I73:I76)</f>
        <v>1255000000</v>
      </c>
      <c r="J72" s="68">
        <f t="shared" si="36"/>
        <v>0</v>
      </c>
      <c r="K72" s="68" t="s">
        <v>53</v>
      </c>
      <c r="L72" s="69">
        <f t="shared" ref="L72:M72" si="37">SUM(L73:L76)</f>
        <v>0</v>
      </c>
      <c r="M72" s="66">
        <f t="shared" si="37"/>
        <v>3</v>
      </c>
      <c r="N72" s="66" t="s">
        <v>53</v>
      </c>
      <c r="O72" s="71">
        <f t="shared" ref="O72:P72" si="38">SUM(O73:O76)</f>
        <v>285000000</v>
      </c>
      <c r="P72" s="66">
        <f t="shared" si="38"/>
        <v>0</v>
      </c>
      <c r="Q72" s="66" t="s">
        <v>53</v>
      </c>
      <c r="R72" s="71">
        <f t="shared" ref="R72:S72" si="39">SUM(R73:R76)</f>
        <v>5590750</v>
      </c>
      <c r="S72" s="66">
        <f t="shared" si="39"/>
        <v>3</v>
      </c>
      <c r="T72" s="66" t="s">
        <v>53</v>
      </c>
      <c r="U72" s="71">
        <f t="shared" ref="U72:V72" si="40">SUM(U73:U76)</f>
        <v>269837500</v>
      </c>
      <c r="V72" s="66">
        <f t="shared" si="40"/>
        <v>0</v>
      </c>
      <c r="W72" s="66" t="s">
        <v>53</v>
      </c>
      <c r="X72" s="71">
        <f t="shared" ref="X72:Y72" si="41">SUM(X73:X76)</f>
        <v>6591150</v>
      </c>
      <c r="Y72" s="66">
        <f t="shared" si="41"/>
        <v>0</v>
      </c>
      <c r="Z72" s="66" t="s">
        <v>53</v>
      </c>
      <c r="AA72" s="71">
        <f>SUM(AA73:AA76)</f>
        <v>0</v>
      </c>
      <c r="AB72" s="66">
        <f t="shared" si="1"/>
        <v>3</v>
      </c>
      <c r="AC72" s="66" t="s">
        <v>53</v>
      </c>
      <c r="AD72" s="71">
        <f t="shared" si="13"/>
        <v>282019400</v>
      </c>
      <c r="AE72" s="62">
        <f t="shared" si="2"/>
        <v>100</v>
      </c>
      <c r="AF72" s="72">
        <f t="shared" si="14"/>
        <v>98.95417544</v>
      </c>
      <c r="AG72" s="66">
        <f t="shared" si="3"/>
        <v>3</v>
      </c>
      <c r="AH72" s="66" t="s">
        <v>53</v>
      </c>
      <c r="AI72" s="71">
        <f t="shared" si="15"/>
        <v>282019400</v>
      </c>
      <c r="AJ72" s="62">
        <f t="shared" si="4"/>
        <v>23.07692308</v>
      </c>
      <c r="AK72" s="62">
        <f t="shared" si="16"/>
        <v>22.47166534</v>
      </c>
      <c r="AL72" s="64" t="s">
        <v>37</v>
      </c>
    </row>
    <row r="73">
      <c r="A73" s="73"/>
      <c r="B73" s="74"/>
      <c r="C73" s="74"/>
      <c r="D73" s="75" t="s">
        <v>201</v>
      </c>
      <c r="E73" s="76" t="s">
        <v>202</v>
      </c>
      <c r="F73" s="76" t="s">
        <v>203</v>
      </c>
      <c r="G73" s="77">
        <v>1.0</v>
      </c>
      <c r="H73" s="77" t="s">
        <v>53</v>
      </c>
      <c r="I73" s="78">
        <v>1.75E8</v>
      </c>
      <c r="J73" s="79">
        <v>0.0</v>
      </c>
      <c r="K73" s="79" t="s">
        <v>53</v>
      </c>
      <c r="L73" s="80">
        <v>0.0</v>
      </c>
      <c r="M73" s="77">
        <v>0.0</v>
      </c>
      <c r="N73" s="77" t="s">
        <v>53</v>
      </c>
      <c r="O73" s="78">
        <v>0.0</v>
      </c>
      <c r="P73" s="77">
        <v>0.0</v>
      </c>
      <c r="Q73" s="77" t="s">
        <v>53</v>
      </c>
      <c r="R73" s="78">
        <v>0.0</v>
      </c>
      <c r="S73" s="77">
        <v>0.0</v>
      </c>
      <c r="T73" s="77" t="s">
        <v>53</v>
      </c>
      <c r="U73" s="78">
        <v>0.0</v>
      </c>
      <c r="V73" s="77">
        <v>0.0</v>
      </c>
      <c r="W73" s="77" t="s">
        <v>53</v>
      </c>
      <c r="X73" s="78">
        <v>0.0</v>
      </c>
      <c r="Y73" s="77">
        <v>0.0</v>
      </c>
      <c r="Z73" s="77" t="s">
        <v>53</v>
      </c>
      <c r="AA73" s="78">
        <v>0.0</v>
      </c>
      <c r="AB73" s="77">
        <f t="shared" si="1"/>
        <v>0</v>
      </c>
      <c r="AC73" s="77" t="s">
        <v>53</v>
      </c>
      <c r="AD73" s="81">
        <f t="shared" si="13"/>
        <v>0</v>
      </c>
      <c r="AE73" s="73">
        <f t="shared" si="2"/>
        <v>0</v>
      </c>
      <c r="AF73" s="82">
        <f t="shared" ref="AF73:AF74" si="42">IFERROR((AD73/O73)*100,0)</f>
        <v>0</v>
      </c>
      <c r="AG73" s="77">
        <f t="shared" si="3"/>
        <v>0</v>
      </c>
      <c r="AH73" s="77" t="s">
        <v>53</v>
      </c>
      <c r="AI73" s="81">
        <f t="shared" si="15"/>
        <v>0</v>
      </c>
      <c r="AJ73" s="73">
        <f t="shared" si="4"/>
        <v>0</v>
      </c>
      <c r="AK73" s="73">
        <f t="shared" si="16"/>
        <v>0</v>
      </c>
      <c r="AL73" s="75" t="s">
        <v>37</v>
      </c>
    </row>
    <row r="74">
      <c r="A74" s="73"/>
      <c r="B74" s="74"/>
      <c r="C74" s="74"/>
      <c r="D74" s="75" t="s">
        <v>204</v>
      </c>
      <c r="E74" s="76" t="s">
        <v>205</v>
      </c>
      <c r="F74" s="76" t="s">
        <v>206</v>
      </c>
      <c r="G74" s="77">
        <v>2.0</v>
      </c>
      <c r="H74" s="77" t="s">
        <v>53</v>
      </c>
      <c r="I74" s="78">
        <v>2.3E8</v>
      </c>
      <c r="J74" s="79">
        <v>0.0</v>
      </c>
      <c r="K74" s="79" t="s">
        <v>53</v>
      </c>
      <c r="L74" s="80">
        <v>0.0</v>
      </c>
      <c r="M74" s="77">
        <v>0.0</v>
      </c>
      <c r="N74" s="77" t="s">
        <v>53</v>
      </c>
      <c r="O74" s="78">
        <v>0.0</v>
      </c>
      <c r="P74" s="77">
        <v>0.0</v>
      </c>
      <c r="Q74" s="77" t="s">
        <v>53</v>
      </c>
      <c r="R74" s="78">
        <v>0.0</v>
      </c>
      <c r="S74" s="77">
        <v>0.0</v>
      </c>
      <c r="T74" s="77" t="s">
        <v>53</v>
      </c>
      <c r="U74" s="78">
        <v>0.0</v>
      </c>
      <c r="V74" s="77">
        <v>0.0</v>
      </c>
      <c r="W74" s="77" t="s">
        <v>53</v>
      </c>
      <c r="X74" s="78">
        <v>0.0</v>
      </c>
      <c r="Y74" s="77">
        <v>0.0</v>
      </c>
      <c r="Z74" s="77" t="s">
        <v>53</v>
      </c>
      <c r="AA74" s="78">
        <v>0.0</v>
      </c>
      <c r="AB74" s="77">
        <f t="shared" si="1"/>
        <v>0</v>
      </c>
      <c r="AC74" s="77" t="s">
        <v>53</v>
      </c>
      <c r="AD74" s="81">
        <f t="shared" si="13"/>
        <v>0</v>
      </c>
      <c r="AE74" s="73">
        <f t="shared" si="2"/>
        <v>0</v>
      </c>
      <c r="AF74" s="82">
        <f t="shared" si="42"/>
        <v>0</v>
      </c>
      <c r="AG74" s="77">
        <f t="shared" si="3"/>
        <v>0</v>
      </c>
      <c r="AH74" s="77" t="s">
        <v>53</v>
      </c>
      <c r="AI74" s="81">
        <f t="shared" si="15"/>
        <v>0</v>
      </c>
      <c r="AJ74" s="73">
        <f t="shared" si="4"/>
        <v>0</v>
      </c>
      <c r="AK74" s="73">
        <f t="shared" si="16"/>
        <v>0</v>
      </c>
      <c r="AL74" s="75" t="s">
        <v>37</v>
      </c>
    </row>
    <row r="75">
      <c r="A75" s="73"/>
      <c r="B75" s="74"/>
      <c r="C75" s="74"/>
      <c r="D75" s="75" t="s">
        <v>207</v>
      </c>
      <c r="E75" s="76" t="s">
        <v>208</v>
      </c>
      <c r="F75" s="76" t="s">
        <v>209</v>
      </c>
      <c r="G75" s="77">
        <v>9.0</v>
      </c>
      <c r="H75" s="77" t="s">
        <v>53</v>
      </c>
      <c r="I75" s="78">
        <v>6.75E8</v>
      </c>
      <c r="J75" s="79">
        <v>0.0</v>
      </c>
      <c r="K75" s="79" t="s">
        <v>53</v>
      </c>
      <c r="L75" s="80">
        <v>0.0</v>
      </c>
      <c r="M75" s="77">
        <v>3.0</v>
      </c>
      <c r="N75" s="77" t="s">
        <v>53</v>
      </c>
      <c r="O75" s="78">
        <v>2.85E8</v>
      </c>
      <c r="P75" s="77">
        <v>0.0</v>
      </c>
      <c r="Q75" s="77" t="s">
        <v>53</v>
      </c>
      <c r="R75" s="89">
        <v>5590750.0</v>
      </c>
      <c r="S75" s="77">
        <v>3.0</v>
      </c>
      <c r="T75" s="77" t="s">
        <v>53</v>
      </c>
      <c r="U75" s="78">
        <v>2.698375E8</v>
      </c>
      <c r="V75" s="77">
        <v>0.0</v>
      </c>
      <c r="W75" s="77" t="s">
        <v>53</v>
      </c>
      <c r="X75" s="78">
        <v>6591150.0</v>
      </c>
      <c r="Y75" s="77">
        <v>0.0</v>
      </c>
      <c r="Z75" s="77" t="s">
        <v>53</v>
      </c>
      <c r="AA75" s="78">
        <v>0.0</v>
      </c>
      <c r="AB75" s="77">
        <f t="shared" si="1"/>
        <v>3</v>
      </c>
      <c r="AC75" s="77" t="s">
        <v>53</v>
      </c>
      <c r="AD75" s="81">
        <f t="shared" si="13"/>
        <v>282019400</v>
      </c>
      <c r="AE75" s="73">
        <f t="shared" si="2"/>
        <v>100</v>
      </c>
      <c r="AF75" s="82">
        <f>(AD75/O75)*100</f>
        <v>98.95417544</v>
      </c>
      <c r="AG75" s="77">
        <f t="shared" si="3"/>
        <v>3</v>
      </c>
      <c r="AH75" s="77" t="s">
        <v>53</v>
      </c>
      <c r="AI75" s="81">
        <f t="shared" si="15"/>
        <v>282019400</v>
      </c>
      <c r="AJ75" s="73">
        <f t="shared" si="4"/>
        <v>33.33333333</v>
      </c>
      <c r="AK75" s="73">
        <f t="shared" si="16"/>
        <v>41.78065185</v>
      </c>
      <c r="AL75" s="75" t="s">
        <v>37</v>
      </c>
    </row>
    <row r="76">
      <c r="A76" s="73"/>
      <c r="B76" s="74"/>
      <c r="C76" s="74"/>
      <c r="D76" s="75" t="s">
        <v>210</v>
      </c>
      <c r="E76" s="76" t="s">
        <v>211</v>
      </c>
      <c r="F76" s="76" t="s">
        <v>212</v>
      </c>
      <c r="G76" s="77">
        <v>1.0</v>
      </c>
      <c r="H76" s="77" t="s">
        <v>53</v>
      </c>
      <c r="I76" s="78">
        <v>1.75E8</v>
      </c>
      <c r="J76" s="79">
        <v>0.0</v>
      </c>
      <c r="K76" s="79" t="s">
        <v>53</v>
      </c>
      <c r="L76" s="80">
        <v>0.0</v>
      </c>
      <c r="M76" s="77">
        <v>0.0</v>
      </c>
      <c r="N76" s="77" t="s">
        <v>53</v>
      </c>
      <c r="O76" s="78">
        <v>0.0</v>
      </c>
      <c r="P76" s="77">
        <v>0.0</v>
      </c>
      <c r="Q76" s="77" t="s">
        <v>53</v>
      </c>
      <c r="R76" s="78">
        <v>0.0</v>
      </c>
      <c r="S76" s="77">
        <v>0.0</v>
      </c>
      <c r="T76" s="77" t="s">
        <v>53</v>
      </c>
      <c r="U76" s="78">
        <v>0.0</v>
      </c>
      <c r="V76" s="77">
        <v>0.0</v>
      </c>
      <c r="W76" s="77" t="s">
        <v>53</v>
      </c>
      <c r="X76" s="78">
        <v>0.0</v>
      </c>
      <c r="Y76" s="77">
        <v>0.0</v>
      </c>
      <c r="Z76" s="77" t="s">
        <v>53</v>
      </c>
      <c r="AA76" s="78">
        <v>0.0</v>
      </c>
      <c r="AB76" s="77">
        <f t="shared" si="1"/>
        <v>0</v>
      </c>
      <c r="AC76" s="77" t="s">
        <v>53</v>
      </c>
      <c r="AD76" s="81">
        <f t="shared" si="13"/>
        <v>0</v>
      </c>
      <c r="AE76" s="73">
        <f t="shared" si="2"/>
        <v>0</v>
      </c>
      <c r="AF76" s="82">
        <f>IFERROR((AD76/O76)*100,0)</f>
        <v>0</v>
      </c>
      <c r="AG76" s="77">
        <f t="shared" si="3"/>
        <v>0</v>
      </c>
      <c r="AH76" s="77" t="s">
        <v>53</v>
      </c>
      <c r="AI76" s="81">
        <f t="shared" si="15"/>
        <v>0</v>
      </c>
      <c r="AJ76" s="73">
        <f t="shared" si="4"/>
        <v>0</v>
      </c>
      <c r="AK76" s="73">
        <f t="shared" si="16"/>
        <v>0</v>
      </c>
      <c r="AL76" s="75" t="s">
        <v>37</v>
      </c>
    </row>
    <row r="77">
      <c r="A77" s="62"/>
      <c r="B77" s="63"/>
      <c r="C77" s="63"/>
      <c r="D77" s="64" t="s">
        <v>213</v>
      </c>
      <c r="E77" s="65" t="s">
        <v>214</v>
      </c>
      <c r="F77" s="65" t="s">
        <v>340</v>
      </c>
      <c r="G77" s="66">
        <v>18.0</v>
      </c>
      <c r="H77" s="66" t="s">
        <v>216</v>
      </c>
      <c r="I77" s="71">
        <f>SUM(I78:I80)</f>
        <v>690000000</v>
      </c>
      <c r="J77" s="68">
        <v>0.0</v>
      </c>
      <c r="K77" s="68" t="s">
        <v>216</v>
      </c>
      <c r="L77" s="69">
        <f>SUM(L78:L80)</f>
        <v>0</v>
      </c>
      <c r="M77" s="66">
        <v>5.0</v>
      </c>
      <c r="N77" s="66" t="s">
        <v>216</v>
      </c>
      <c r="O77" s="71">
        <f>SUM(O78:O80)</f>
        <v>246370650</v>
      </c>
      <c r="P77" s="66">
        <v>0.0</v>
      </c>
      <c r="Q77" s="66" t="s">
        <v>216</v>
      </c>
      <c r="R77" s="71">
        <f>SUM(R78:R80)</f>
        <v>9689250</v>
      </c>
      <c r="S77" s="66">
        <v>0.0</v>
      </c>
      <c r="T77" s="66" t="s">
        <v>216</v>
      </c>
      <c r="U77" s="71">
        <f>SUM(U78:U80)</f>
        <v>18157250</v>
      </c>
      <c r="V77" s="66">
        <v>0.0</v>
      </c>
      <c r="W77" s="66" t="s">
        <v>216</v>
      </c>
      <c r="X77" s="71">
        <f>SUM(X78:X80)</f>
        <v>86900928</v>
      </c>
      <c r="Y77" s="66">
        <v>0.0</v>
      </c>
      <c r="Z77" s="66" t="s">
        <v>216</v>
      </c>
      <c r="AA77" s="71">
        <f>SUM(AA78:AA80)</f>
        <v>127971641</v>
      </c>
      <c r="AB77" s="66">
        <f t="shared" si="1"/>
        <v>0</v>
      </c>
      <c r="AC77" s="66" t="s">
        <v>216</v>
      </c>
      <c r="AD77" s="71">
        <f t="shared" si="13"/>
        <v>242719069</v>
      </c>
      <c r="AE77" s="62">
        <f t="shared" si="2"/>
        <v>0</v>
      </c>
      <c r="AF77" s="72">
        <f t="shared" ref="AF77:AF109" si="43">(AD77/O77)*100</f>
        <v>98.51785064</v>
      </c>
      <c r="AG77" s="66">
        <f t="shared" si="3"/>
        <v>0</v>
      </c>
      <c r="AH77" s="66" t="s">
        <v>216</v>
      </c>
      <c r="AI77" s="71">
        <f t="shared" si="15"/>
        <v>242719069</v>
      </c>
      <c r="AJ77" s="62">
        <f t="shared" si="4"/>
        <v>0</v>
      </c>
      <c r="AK77" s="62">
        <f t="shared" si="16"/>
        <v>35.17667667</v>
      </c>
      <c r="AL77" s="64" t="s">
        <v>37</v>
      </c>
    </row>
    <row r="78">
      <c r="A78" s="73"/>
      <c r="B78" s="74"/>
      <c r="C78" s="74"/>
      <c r="D78" s="75" t="s">
        <v>217</v>
      </c>
      <c r="E78" s="76" t="s">
        <v>218</v>
      </c>
      <c r="F78" s="76" t="s">
        <v>219</v>
      </c>
      <c r="G78" s="77">
        <v>3.0</v>
      </c>
      <c r="H78" s="77" t="s">
        <v>53</v>
      </c>
      <c r="I78" s="78">
        <v>3.75E8</v>
      </c>
      <c r="J78" s="79">
        <v>0.0</v>
      </c>
      <c r="K78" s="79" t="s">
        <v>53</v>
      </c>
      <c r="L78" s="80">
        <v>0.0</v>
      </c>
      <c r="M78" s="77">
        <v>1.0</v>
      </c>
      <c r="N78" s="77" t="s">
        <v>53</v>
      </c>
      <c r="O78" s="78">
        <v>1.4137065E8</v>
      </c>
      <c r="P78" s="77">
        <v>0.0</v>
      </c>
      <c r="Q78" s="77" t="s">
        <v>53</v>
      </c>
      <c r="R78" s="78">
        <v>5689250.0</v>
      </c>
      <c r="S78" s="77">
        <v>0.0</v>
      </c>
      <c r="T78" s="77" t="s">
        <v>53</v>
      </c>
      <c r="U78" s="78">
        <v>1.815725E7</v>
      </c>
      <c r="V78" s="77">
        <v>0.0</v>
      </c>
      <c r="W78" s="77" t="s">
        <v>53</v>
      </c>
      <c r="X78" s="78">
        <v>8.4444378E7</v>
      </c>
      <c r="Y78" s="77">
        <v>1.0</v>
      </c>
      <c r="Z78" s="77" t="s">
        <v>53</v>
      </c>
      <c r="AA78" s="78">
        <v>3.117974E7</v>
      </c>
      <c r="AB78" s="77">
        <f t="shared" si="1"/>
        <v>1</v>
      </c>
      <c r="AC78" s="77" t="s">
        <v>53</v>
      </c>
      <c r="AD78" s="81">
        <f t="shared" si="13"/>
        <v>139470618</v>
      </c>
      <c r="AE78" s="73">
        <f t="shared" si="2"/>
        <v>100</v>
      </c>
      <c r="AF78" s="82">
        <f t="shared" si="43"/>
        <v>98.6559926</v>
      </c>
      <c r="AG78" s="77">
        <f t="shared" si="3"/>
        <v>1</v>
      </c>
      <c r="AH78" s="77" t="s">
        <v>53</v>
      </c>
      <c r="AI78" s="81">
        <f t="shared" si="15"/>
        <v>139470618</v>
      </c>
      <c r="AJ78" s="73">
        <f t="shared" si="4"/>
        <v>33.33333333</v>
      </c>
      <c r="AK78" s="73">
        <f t="shared" si="16"/>
        <v>37.1921648</v>
      </c>
      <c r="AL78" s="75" t="s">
        <v>37</v>
      </c>
    </row>
    <row r="79">
      <c r="A79" s="73"/>
      <c r="B79" s="74"/>
      <c r="C79" s="74"/>
      <c r="D79" s="75" t="s">
        <v>220</v>
      </c>
      <c r="E79" s="76" t="s">
        <v>221</v>
      </c>
      <c r="F79" s="76" t="s">
        <v>222</v>
      </c>
      <c r="G79" s="77">
        <v>3.0</v>
      </c>
      <c r="H79" s="77" t="s">
        <v>74</v>
      </c>
      <c r="I79" s="78">
        <v>1.65E8</v>
      </c>
      <c r="J79" s="79">
        <v>0.0</v>
      </c>
      <c r="K79" s="79" t="s">
        <v>74</v>
      </c>
      <c r="L79" s="80">
        <v>0.0</v>
      </c>
      <c r="M79" s="77">
        <v>1.0</v>
      </c>
      <c r="N79" s="77" t="s">
        <v>74</v>
      </c>
      <c r="O79" s="78">
        <v>5.5E7</v>
      </c>
      <c r="P79" s="77">
        <v>0.0</v>
      </c>
      <c r="Q79" s="77" t="s">
        <v>74</v>
      </c>
      <c r="R79" s="78">
        <v>0.0</v>
      </c>
      <c r="S79" s="77">
        <v>0.0</v>
      </c>
      <c r="T79" s="77" t="s">
        <v>74</v>
      </c>
      <c r="U79" s="78">
        <v>0.0</v>
      </c>
      <c r="V79" s="77">
        <v>0.0</v>
      </c>
      <c r="W79" s="77" t="s">
        <v>74</v>
      </c>
      <c r="X79" s="78">
        <v>2456550.0</v>
      </c>
      <c r="Y79" s="77">
        <v>1.0</v>
      </c>
      <c r="Z79" s="77" t="s">
        <v>74</v>
      </c>
      <c r="AA79" s="78">
        <v>5.104475E7</v>
      </c>
      <c r="AB79" s="77">
        <f t="shared" si="1"/>
        <v>1</v>
      </c>
      <c r="AC79" s="77" t="s">
        <v>74</v>
      </c>
      <c r="AD79" s="81">
        <f t="shared" si="13"/>
        <v>53501300</v>
      </c>
      <c r="AE79" s="73">
        <f t="shared" si="2"/>
        <v>100</v>
      </c>
      <c r="AF79" s="82">
        <f t="shared" si="43"/>
        <v>97.27509091</v>
      </c>
      <c r="AG79" s="77">
        <f t="shared" si="3"/>
        <v>1</v>
      </c>
      <c r="AH79" s="77" t="s">
        <v>74</v>
      </c>
      <c r="AI79" s="81">
        <f t="shared" si="15"/>
        <v>53501300</v>
      </c>
      <c r="AJ79" s="73">
        <f t="shared" si="4"/>
        <v>33.33333333</v>
      </c>
      <c r="AK79" s="73">
        <f t="shared" si="16"/>
        <v>32.4250303</v>
      </c>
      <c r="AL79" s="75" t="s">
        <v>37</v>
      </c>
    </row>
    <row r="80">
      <c r="A80" s="73"/>
      <c r="B80" s="74"/>
      <c r="C80" s="74"/>
      <c r="D80" s="75" t="s">
        <v>223</v>
      </c>
      <c r="E80" s="76" t="s">
        <v>224</v>
      </c>
      <c r="F80" s="76" t="s">
        <v>225</v>
      </c>
      <c r="G80" s="77">
        <v>3.0</v>
      </c>
      <c r="H80" s="77" t="s">
        <v>74</v>
      </c>
      <c r="I80" s="78">
        <v>1.5E8</v>
      </c>
      <c r="J80" s="79">
        <v>0.0</v>
      </c>
      <c r="K80" s="79" t="s">
        <v>74</v>
      </c>
      <c r="L80" s="80">
        <v>0.0</v>
      </c>
      <c r="M80" s="77">
        <v>1.0</v>
      </c>
      <c r="N80" s="77" t="s">
        <v>74</v>
      </c>
      <c r="O80" s="78">
        <v>5.0E7</v>
      </c>
      <c r="P80" s="77">
        <v>0.0</v>
      </c>
      <c r="Q80" s="77" t="s">
        <v>74</v>
      </c>
      <c r="R80" s="78">
        <v>4000000.0</v>
      </c>
      <c r="S80" s="77">
        <v>0.0</v>
      </c>
      <c r="T80" s="77" t="s">
        <v>74</v>
      </c>
      <c r="U80" s="78">
        <v>0.0</v>
      </c>
      <c r="V80" s="77">
        <v>0.0</v>
      </c>
      <c r="W80" s="77" t="s">
        <v>74</v>
      </c>
      <c r="X80" s="78">
        <v>0.0</v>
      </c>
      <c r="Y80" s="77">
        <v>1.0</v>
      </c>
      <c r="Z80" s="77" t="s">
        <v>74</v>
      </c>
      <c r="AA80" s="78">
        <v>4.5747151E7</v>
      </c>
      <c r="AB80" s="77">
        <f t="shared" si="1"/>
        <v>1</v>
      </c>
      <c r="AC80" s="77" t="s">
        <v>74</v>
      </c>
      <c r="AD80" s="81">
        <f t="shared" si="13"/>
        <v>49747151</v>
      </c>
      <c r="AE80" s="73">
        <f t="shared" si="2"/>
        <v>100</v>
      </c>
      <c r="AF80" s="82">
        <f t="shared" si="43"/>
        <v>99.494302</v>
      </c>
      <c r="AG80" s="77">
        <f t="shared" si="3"/>
        <v>1</v>
      </c>
      <c r="AH80" s="77" t="s">
        <v>74</v>
      </c>
      <c r="AI80" s="81">
        <f t="shared" si="15"/>
        <v>49747151</v>
      </c>
      <c r="AJ80" s="73">
        <f t="shared" si="4"/>
        <v>33.33333333</v>
      </c>
      <c r="AK80" s="73">
        <f t="shared" si="16"/>
        <v>33.16476733</v>
      </c>
      <c r="AL80" s="75" t="s">
        <v>37</v>
      </c>
    </row>
    <row r="81">
      <c r="A81" s="38"/>
      <c r="B81" s="47" t="s">
        <v>341</v>
      </c>
      <c r="C81" s="47"/>
      <c r="D81" s="86"/>
      <c r="E81" s="87"/>
      <c r="F81" s="48" t="s">
        <v>342</v>
      </c>
      <c r="G81" s="32">
        <v>84.0</v>
      </c>
      <c r="H81" s="32" t="s">
        <v>333</v>
      </c>
      <c r="I81" s="46">
        <f t="shared" ref="I81:I82" si="44">I82</f>
        <v>16091673040</v>
      </c>
      <c r="J81" s="35">
        <v>0.0</v>
      </c>
      <c r="K81" s="35" t="s">
        <v>333</v>
      </c>
      <c r="L81" s="49">
        <f t="shared" ref="L81:L82" si="45">L82</f>
        <v>0</v>
      </c>
      <c r="M81" s="32">
        <v>83.0</v>
      </c>
      <c r="N81" s="32" t="s">
        <v>333</v>
      </c>
      <c r="O81" s="46">
        <f t="shared" ref="O81:O82" si="46">O82</f>
        <v>5382674668</v>
      </c>
      <c r="P81" s="32">
        <v>0.0</v>
      </c>
      <c r="Q81" s="32" t="s">
        <v>333</v>
      </c>
      <c r="R81" s="46">
        <f t="shared" ref="R81:R82" si="47">R82</f>
        <v>807072781</v>
      </c>
      <c r="S81" s="32">
        <v>0.0</v>
      </c>
      <c r="T81" s="32" t="s">
        <v>333</v>
      </c>
      <c r="U81" s="46">
        <f t="shared" ref="U81:U82" si="48">U82</f>
        <v>1673815534</v>
      </c>
      <c r="V81" s="32">
        <v>0.0</v>
      </c>
      <c r="W81" s="32" t="s">
        <v>333</v>
      </c>
      <c r="X81" s="46">
        <f t="shared" ref="X81:X82" si="49">X82</f>
        <v>1039787161</v>
      </c>
      <c r="Y81" s="32">
        <v>0.0</v>
      </c>
      <c r="Z81" s="32" t="s">
        <v>333</v>
      </c>
      <c r="AA81" s="46">
        <f t="shared" ref="AA81:AA82" si="50">AA82</f>
        <v>1743966287</v>
      </c>
      <c r="AB81" s="32">
        <f t="shared" si="1"/>
        <v>0</v>
      </c>
      <c r="AC81" s="32" t="s">
        <v>333</v>
      </c>
      <c r="AD81" s="46">
        <f t="shared" si="13"/>
        <v>5264641763</v>
      </c>
      <c r="AE81" s="38">
        <f t="shared" si="2"/>
        <v>0</v>
      </c>
      <c r="AF81" s="32">
        <f t="shared" si="43"/>
        <v>97.80717</v>
      </c>
      <c r="AG81" s="32">
        <f t="shared" si="3"/>
        <v>0</v>
      </c>
      <c r="AH81" s="32" t="s">
        <v>333</v>
      </c>
      <c r="AI81" s="46">
        <f t="shared" si="15"/>
        <v>5264641763</v>
      </c>
      <c r="AJ81" s="38">
        <f t="shared" si="4"/>
        <v>0</v>
      </c>
      <c r="AK81" s="38">
        <f t="shared" si="16"/>
        <v>32.71655937</v>
      </c>
      <c r="AL81" s="47" t="s">
        <v>37</v>
      </c>
    </row>
    <row r="82">
      <c r="A82" s="38"/>
      <c r="B82" s="47"/>
      <c r="C82" s="47" t="s">
        <v>343</v>
      </c>
      <c r="D82" s="86"/>
      <c r="E82" s="87"/>
      <c r="F82" s="48" t="s">
        <v>342</v>
      </c>
      <c r="G82" s="32">
        <v>84.0</v>
      </c>
      <c r="H82" s="32" t="s">
        <v>333</v>
      </c>
      <c r="I82" s="46">
        <f t="shared" si="44"/>
        <v>16091673040</v>
      </c>
      <c r="J82" s="35">
        <v>0.0</v>
      </c>
      <c r="K82" s="35" t="s">
        <v>333</v>
      </c>
      <c r="L82" s="49">
        <f t="shared" si="45"/>
        <v>0</v>
      </c>
      <c r="M82" s="32">
        <v>83.0</v>
      </c>
      <c r="N82" s="32" t="s">
        <v>333</v>
      </c>
      <c r="O82" s="46">
        <f t="shared" si="46"/>
        <v>5382674668</v>
      </c>
      <c r="P82" s="32">
        <v>0.0</v>
      </c>
      <c r="Q82" s="32" t="s">
        <v>333</v>
      </c>
      <c r="R82" s="46">
        <f t="shared" si="47"/>
        <v>807072781</v>
      </c>
      <c r="S82" s="32">
        <v>0.0</v>
      </c>
      <c r="T82" s="32" t="s">
        <v>333</v>
      </c>
      <c r="U82" s="46">
        <f t="shared" si="48"/>
        <v>1673815534</v>
      </c>
      <c r="V82" s="32">
        <v>0.0</v>
      </c>
      <c r="W82" s="32" t="s">
        <v>333</v>
      </c>
      <c r="X82" s="46">
        <f t="shared" si="49"/>
        <v>1039787161</v>
      </c>
      <c r="Y82" s="32">
        <v>0.0</v>
      </c>
      <c r="Z82" s="32" t="s">
        <v>333</v>
      </c>
      <c r="AA82" s="46">
        <f t="shared" si="50"/>
        <v>1743966287</v>
      </c>
      <c r="AB82" s="32">
        <f t="shared" si="1"/>
        <v>0</v>
      </c>
      <c r="AC82" s="32" t="s">
        <v>333</v>
      </c>
      <c r="AD82" s="46">
        <f t="shared" si="13"/>
        <v>5264641763</v>
      </c>
      <c r="AE82" s="38">
        <f t="shared" si="2"/>
        <v>0</v>
      </c>
      <c r="AF82" s="32">
        <f t="shared" si="43"/>
        <v>97.80717</v>
      </c>
      <c r="AG82" s="32">
        <f t="shared" si="3"/>
        <v>0</v>
      </c>
      <c r="AH82" s="32" t="s">
        <v>333</v>
      </c>
      <c r="AI82" s="46">
        <f t="shared" si="15"/>
        <v>5264641763</v>
      </c>
      <c r="AJ82" s="38">
        <f t="shared" si="4"/>
        <v>0</v>
      </c>
      <c r="AK82" s="38">
        <f t="shared" si="16"/>
        <v>32.71655937</v>
      </c>
      <c r="AL82" s="47" t="s">
        <v>37</v>
      </c>
    </row>
    <row r="83">
      <c r="A83" s="58"/>
      <c r="B83" s="88"/>
      <c r="C83" s="88"/>
      <c r="D83" s="88" t="s">
        <v>229</v>
      </c>
      <c r="E83" s="54" t="s">
        <v>230</v>
      </c>
      <c r="F83" s="54" t="s">
        <v>344</v>
      </c>
      <c r="G83" s="55">
        <v>82.5</v>
      </c>
      <c r="H83" s="55" t="s">
        <v>333</v>
      </c>
      <c r="I83" s="57">
        <f>I84+I87+I90+I94+I102+I106</f>
        <v>16091673040</v>
      </c>
      <c r="J83" s="35">
        <v>0.0</v>
      </c>
      <c r="K83" s="35" t="s">
        <v>333</v>
      </c>
      <c r="L83" s="49">
        <f>L84+L87+L90+L94+L102+L106</f>
        <v>0</v>
      </c>
      <c r="M83" s="55">
        <v>81.0</v>
      </c>
      <c r="N83" s="55" t="s">
        <v>333</v>
      </c>
      <c r="O83" s="57">
        <f>O84+O87+O90+O94+O102+O106</f>
        <v>5382674668</v>
      </c>
      <c r="P83" s="55">
        <v>0.0</v>
      </c>
      <c r="Q83" s="55" t="s">
        <v>333</v>
      </c>
      <c r="R83" s="57">
        <f>R84+R87+R90+R94+R102+R106</f>
        <v>807072781</v>
      </c>
      <c r="S83" s="55">
        <v>0.0</v>
      </c>
      <c r="T83" s="55" t="s">
        <v>333</v>
      </c>
      <c r="U83" s="57">
        <f>U84+U87+U90+U94+U102+U106</f>
        <v>1673815534</v>
      </c>
      <c r="V83" s="55">
        <v>0.0</v>
      </c>
      <c r="W83" s="55" t="s">
        <v>333</v>
      </c>
      <c r="X83" s="57">
        <f>X84+X87+X90+X94+X102+X106</f>
        <v>1039787161</v>
      </c>
      <c r="Y83" s="55">
        <v>0.0</v>
      </c>
      <c r="Z83" s="55" t="s">
        <v>333</v>
      </c>
      <c r="AA83" s="57">
        <f>AA84+AA87+AA90+AA94+AA102+AA106</f>
        <v>1743966287</v>
      </c>
      <c r="AB83" s="55">
        <f t="shared" si="1"/>
        <v>0</v>
      </c>
      <c r="AC83" s="55" t="s">
        <v>333</v>
      </c>
      <c r="AD83" s="57">
        <f t="shared" si="13"/>
        <v>5264641763</v>
      </c>
      <c r="AE83" s="58">
        <f t="shared" si="2"/>
        <v>0</v>
      </c>
      <c r="AF83" s="55">
        <f t="shared" si="43"/>
        <v>97.80717</v>
      </c>
      <c r="AG83" s="55">
        <f t="shared" si="3"/>
        <v>0</v>
      </c>
      <c r="AH83" s="55" t="s">
        <v>333</v>
      </c>
      <c r="AI83" s="57">
        <f t="shared" si="15"/>
        <v>5264641763</v>
      </c>
      <c r="AJ83" s="58">
        <f t="shared" si="4"/>
        <v>0</v>
      </c>
      <c r="AK83" s="58">
        <f t="shared" si="16"/>
        <v>32.71655937</v>
      </c>
      <c r="AL83" s="88" t="s">
        <v>37</v>
      </c>
    </row>
    <row r="84">
      <c r="A84" s="62"/>
      <c r="B84" s="63"/>
      <c r="C84" s="63"/>
      <c r="D84" s="64" t="s">
        <v>233</v>
      </c>
      <c r="E84" s="65" t="s">
        <v>234</v>
      </c>
      <c r="F84" s="65" t="s">
        <v>345</v>
      </c>
      <c r="G84" s="66">
        <f>SUM(G85:G86)</f>
        <v>101</v>
      </c>
      <c r="H84" s="66" t="s">
        <v>53</v>
      </c>
      <c r="I84" s="71">
        <f t="shared" ref="I84:J84" si="51">SUM(I85:I86)</f>
        <v>156000000</v>
      </c>
      <c r="J84" s="68">
        <f t="shared" si="51"/>
        <v>0</v>
      </c>
      <c r="K84" s="68" t="s">
        <v>53</v>
      </c>
      <c r="L84" s="69">
        <f t="shared" ref="L84:M84" si="52">SUM(L85:L86)</f>
        <v>0</v>
      </c>
      <c r="M84" s="66">
        <f t="shared" si="52"/>
        <v>33</v>
      </c>
      <c r="N84" s="66" t="s">
        <v>53</v>
      </c>
      <c r="O84" s="71">
        <f t="shared" ref="O84:P84" si="53">SUM(O85:O86)</f>
        <v>56760000</v>
      </c>
      <c r="P84" s="66">
        <f t="shared" si="53"/>
        <v>9</v>
      </c>
      <c r="Q84" s="66" t="s">
        <v>53</v>
      </c>
      <c r="R84" s="71">
        <f t="shared" ref="R84:S84" si="54">SUM(R85:R86)</f>
        <v>0</v>
      </c>
      <c r="S84" s="66">
        <f t="shared" si="54"/>
        <v>5</v>
      </c>
      <c r="T84" s="66" t="s">
        <v>53</v>
      </c>
      <c r="U84" s="71">
        <f t="shared" ref="U84:V84" si="55">SUM(U85:U86)</f>
        <v>19694550</v>
      </c>
      <c r="V84" s="66">
        <f t="shared" si="55"/>
        <v>7</v>
      </c>
      <c r="W84" s="66" t="s">
        <v>53</v>
      </c>
      <c r="X84" s="71">
        <f t="shared" ref="X84:Y84" si="56">SUM(X85:X86)</f>
        <v>10642650</v>
      </c>
      <c r="Y84" s="66">
        <f t="shared" si="56"/>
        <v>13</v>
      </c>
      <c r="Z84" s="66" t="s">
        <v>53</v>
      </c>
      <c r="AA84" s="71">
        <f>SUM(AA85:AA86)</f>
        <v>26124000</v>
      </c>
      <c r="AB84" s="66">
        <f t="shared" si="1"/>
        <v>34</v>
      </c>
      <c r="AC84" s="66" t="s">
        <v>53</v>
      </c>
      <c r="AD84" s="71">
        <f t="shared" si="13"/>
        <v>56461200</v>
      </c>
      <c r="AE84" s="62">
        <f t="shared" si="2"/>
        <v>103.030303</v>
      </c>
      <c r="AF84" s="72">
        <f t="shared" si="43"/>
        <v>99.47357294</v>
      </c>
      <c r="AG84" s="66">
        <f t="shared" si="3"/>
        <v>34</v>
      </c>
      <c r="AH84" s="66" t="s">
        <v>53</v>
      </c>
      <c r="AI84" s="71">
        <f t="shared" si="15"/>
        <v>56461200</v>
      </c>
      <c r="AJ84" s="62">
        <f t="shared" si="4"/>
        <v>33.66336634</v>
      </c>
      <c r="AK84" s="62">
        <f t="shared" si="16"/>
        <v>36.19307692</v>
      </c>
      <c r="AL84" s="64" t="s">
        <v>37</v>
      </c>
    </row>
    <row r="85">
      <c r="A85" s="73"/>
      <c r="B85" s="74"/>
      <c r="C85" s="74"/>
      <c r="D85" s="75" t="s">
        <v>236</v>
      </c>
      <c r="E85" s="76" t="s">
        <v>237</v>
      </c>
      <c r="F85" s="76" t="s">
        <v>238</v>
      </c>
      <c r="G85" s="77">
        <v>35.0</v>
      </c>
      <c r="H85" s="77" t="s">
        <v>53</v>
      </c>
      <c r="I85" s="78">
        <v>7.8E7</v>
      </c>
      <c r="J85" s="79">
        <v>0.0</v>
      </c>
      <c r="K85" s="79" t="s">
        <v>53</v>
      </c>
      <c r="L85" s="80">
        <v>0.0</v>
      </c>
      <c r="M85" s="77">
        <v>11.0</v>
      </c>
      <c r="N85" s="77" t="s">
        <v>53</v>
      </c>
      <c r="O85" s="78">
        <v>2.6782E7</v>
      </c>
      <c r="P85" s="77">
        <v>4.0</v>
      </c>
      <c r="Q85" s="77" t="s">
        <v>53</v>
      </c>
      <c r="R85" s="78">
        <v>0.0</v>
      </c>
      <c r="S85" s="77">
        <v>0.0</v>
      </c>
      <c r="T85" s="77" t="s">
        <v>53</v>
      </c>
      <c r="U85" s="78">
        <v>8799600.0</v>
      </c>
      <c r="V85" s="77">
        <v>3.0</v>
      </c>
      <c r="W85" s="77" t="s">
        <v>53</v>
      </c>
      <c r="X85" s="78">
        <v>7370350.0</v>
      </c>
      <c r="Y85" s="77">
        <v>4.0</v>
      </c>
      <c r="Z85" s="77" t="s">
        <v>53</v>
      </c>
      <c r="AA85" s="78">
        <v>1.045825E7</v>
      </c>
      <c r="AB85" s="77">
        <f t="shared" si="1"/>
        <v>11</v>
      </c>
      <c r="AC85" s="77" t="s">
        <v>53</v>
      </c>
      <c r="AD85" s="81">
        <f t="shared" si="13"/>
        <v>26628200</v>
      </c>
      <c r="AE85" s="73">
        <f t="shared" si="2"/>
        <v>100</v>
      </c>
      <c r="AF85" s="82">
        <f t="shared" si="43"/>
        <v>99.4257337</v>
      </c>
      <c r="AG85" s="77">
        <f t="shared" si="3"/>
        <v>11</v>
      </c>
      <c r="AH85" s="77" t="s">
        <v>53</v>
      </c>
      <c r="AI85" s="81">
        <f t="shared" si="15"/>
        <v>26628200</v>
      </c>
      <c r="AJ85" s="73">
        <f t="shared" si="4"/>
        <v>31.42857143</v>
      </c>
      <c r="AK85" s="73">
        <f t="shared" si="16"/>
        <v>34.13871795</v>
      </c>
      <c r="AL85" s="75" t="s">
        <v>37</v>
      </c>
    </row>
    <row r="86">
      <c r="A86" s="73"/>
      <c r="B86" s="74"/>
      <c r="C86" s="74"/>
      <c r="D86" s="75" t="s">
        <v>239</v>
      </c>
      <c r="E86" s="76" t="s">
        <v>240</v>
      </c>
      <c r="F86" s="76" t="s">
        <v>241</v>
      </c>
      <c r="G86" s="77">
        <v>66.0</v>
      </c>
      <c r="H86" s="77" t="s">
        <v>74</v>
      </c>
      <c r="I86" s="78">
        <v>7.8E7</v>
      </c>
      <c r="J86" s="79">
        <v>0.0</v>
      </c>
      <c r="K86" s="79" t="s">
        <v>74</v>
      </c>
      <c r="L86" s="80">
        <v>0.0</v>
      </c>
      <c r="M86" s="77">
        <v>22.0</v>
      </c>
      <c r="N86" s="77" t="s">
        <v>74</v>
      </c>
      <c r="O86" s="78">
        <v>2.9978E7</v>
      </c>
      <c r="P86" s="77">
        <v>5.0</v>
      </c>
      <c r="Q86" s="77" t="s">
        <v>74</v>
      </c>
      <c r="R86" s="78">
        <v>0.0</v>
      </c>
      <c r="S86" s="77">
        <v>5.0</v>
      </c>
      <c r="T86" s="77" t="s">
        <v>74</v>
      </c>
      <c r="U86" s="78">
        <v>1.089495E7</v>
      </c>
      <c r="V86" s="77">
        <v>4.0</v>
      </c>
      <c r="W86" s="77" t="s">
        <v>74</v>
      </c>
      <c r="X86" s="78">
        <v>3272300.0</v>
      </c>
      <c r="Y86" s="77">
        <v>9.0</v>
      </c>
      <c r="Z86" s="77" t="s">
        <v>74</v>
      </c>
      <c r="AA86" s="78">
        <v>1.566575E7</v>
      </c>
      <c r="AB86" s="77">
        <f t="shared" si="1"/>
        <v>23</v>
      </c>
      <c r="AC86" s="77" t="s">
        <v>74</v>
      </c>
      <c r="AD86" s="81">
        <f t="shared" si="13"/>
        <v>29833000</v>
      </c>
      <c r="AE86" s="73">
        <f t="shared" si="2"/>
        <v>104.5454545</v>
      </c>
      <c r="AF86" s="82">
        <f t="shared" si="43"/>
        <v>99.51631196</v>
      </c>
      <c r="AG86" s="77">
        <f t="shared" si="3"/>
        <v>23</v>
      </c>
      <c r="AH86" s="77" t="s">
        <v>74</v>
      </c>
      <c r="AI86" s="81">
        <f t="shared" si="15"/>
        <v>29833000</v>
      </c>
      <c r="AJ86" s="73">
        <f t="shared" si="4"/>
        <v>34.84848485</v>
      </c>
      <c r="AK86" s="73">
        <f t="shared" si="16"/>
        <v>38.2474359</v>
      </c>
      <c r="AL86" s="75" t="s">
        <v>37</v>
      </c>
    </row>
    <row r="87">
      <c r="A87" s="62"/>
      <c r="B87" s="63"/>
      <c r="C87" s="63"/>
      <c r="D87" s="64" t="s">
        <v>242</v>
      </c>
      <c r="E87" s="65" t="s">
        <v>243</v>
      </c>
      <c r="F87" s="65" t="s">
        <v>244</v>
      </c>
      <c r="G87" s="72">
        <v>91.0</v>
      </c>
      <c r="H87" s="72" t="s">
        <v>44</v>
      </c>
      <c r="I87" s="71">
        <f>SUM(I88:I89)</f>
        <v>13291073040</v>
      </c>
      <c r="J87" s="68">
        <v>0.0</v>
      </c>
      <c r="K87" s="91" t="s">
        <v>44</v>
      </c>
      <c r="L87" s="69">
        <f>SUM(L88:L89)</f>
        <v>0</v>
      </c>
      <c r="M87" s="72">
        <v>89.0</v>
      </c>
      <c r="N87" s="72" t="s">
        <v>44</v>
      </c>
      <c r="O87" s="71">
        <f>SUM(O88:O89)</f>
        <v>3845790168</v>
      </c>
      <c r="P87" s="90">
        <v>11.06</v>
      </c>
      <c r="Q87" s="72" t="s">
        <v>44</v>
      </c>
      <c r="R87" s="71">
        <f>SUM(R88:R89)</f>
        <v>561392929</v>
      </c>
      <c r="S87" s="72">
        <v>33.89</v>
      </c>
      <c r="T87" s="72" t="s">
        <v>44</v>
      </c>
      <c r="U87" s="71">
        <f>SUM(U88:U89)</f>
        <v>1492214508</v>
      </c>
      <c r="V87" s="72">
        <v>55.97</v>
      </c>
      <c r="W87" s="72" t="s">
        <v>44</v>
      </c>
      <c r="X87" s="71">
        <f>SUM(X88:X89)</f>
        <v>786596286</v>
      </c>
      <c r="Y87" s="70">
        <v>96.28</v>
      </c>
      <c r="Z87" s="72" t="s">
        <v>44</v>
      </c>
      <c r="AA87" s="71">
        <f>SUM(AA88:AA89)</f>
        <v>943024852</v>
      </c>
      <c r="AB87" s="72">
        <f>Y87</f>
        <v>96.28</v>
      </c>
      <c r="AC87" s="72" t="s">
        <v>44</v>
      </c>
      <c r="AD87" s="71">
        <f t="shared" si="13"/>
        <v>3783228575</v>
      </c>
      <c r="AE87" s="62">
        <f t="shared" si="2"/>
        <v>108.1797753</v>
      </c>
      <c r="AF87" s="72">
        <f t="shared" si="43"/>
        <v>98.37324476</v>
      </c>
      <c r="AG87" s="72">
        <f t="shared" si="3"/>
        <v>96.28</v>
      </c>
      <c r="AH87" s="72" t="s">
        <v>44</v>
      </c>
      <c r="AI87" s="71">
        <f t="shared" si="15"/>
        <v>3783228575</v>
      </c>
      <c r="AJ87" s="62">
        <f t="shared" si="4"/>
        <v>105.8021978</v>
      </c>
      <c r="AK87" s="62">
        <f t="shared" si="16"/>
        <v>28.46443296</v>
      </c>
      <c r="AL87" s="64" t="s">
        <v>37</v>
      </c>
    </row>
    <row r="88">
      <c r="A88" s="73"/>
      <c r="B88" s="74"/>
      <c r="C88" s="74"/>
      <c r="D88" s="75" t="s">
        <v>245</v>
      </c>
      <c r="E88" s="76" t="s">
        <v>246</v>
      </c>
      <c r="F88" s="76" t="s">
        <v>247</v>
      </c>
      <c r="G88" s="77">
        <v>102.0</v>
      </c>
      <c r="H88" s="77" t="s">
        <v>248</v>
      </c>
      <c r="I88" s="78">
        <v>1.323869604E10</v>
      </c>
      <c r="J88" s="79">
        <v>0.0</v>
      </c>
      <c r="K88" s="79" t="s">
        <v>248</v>
      </c>
      <c r="L88" s="80">
        <v>0.0</v>
      </c>
      <c r="M88" s="77">
        <v>30.0</v>
      </c>
      <c r="N88" s="77" t="s">
        <v>248</v>
      </c>
      <c r="O88" s="89">
        <v>3.828331168E9</v>
      </c>
      <c r="P88" s="77">
        <v>29.0</v>
      </c>
      <c r="Q88" s="77" t="s">
        <v>248</v>
      </c>
      <c r="R88" s="78">
        <v>5.56240879E8</v>
      </c>
      <c r="S88" s="77">
        <v>29.0</v>
      </c>
      <c r="T88" s="77" t="s">
        <v>248</v>
      </c>
      <c r="U88" s="78">
        <v>1.488456258E9</v>
      </c>
      <c r="V88" s="77">
        <v>29.0</v>
      </c>
      <c r="W88" s="77" t="s">
        <v>248</v>
      </c>
      <c r="X88" s="78">
        <v>7.81999786E8</v>
      </c>
      <c r="Y88" s="77">
        <v>32.0</v>
      </c>
      <c r="Z88" s="77" t="s">
        <v>248</v>
      </c>
      <c r="AA88" s="78">
        <v>9.39085852E8</v>
      </c>
      <c r="AB88" s="77">
        <f>S88</f>
        <v>29</v>
      </c>
      <c r="AC88" s="77" t="s">
        <v>248</v>
      </c>
      <c r="AD88" s="81">
        <f t="shared" si="13"/>
        <v>3765782775</v>
      </c>
      <c r="AE88" s="73">
        <f t="shared" si="2"/>
        <v>96.66666667</v>
      </c>
      <c r="AF88" s="82">
        <f t="shared" si="43"/>
        <v>98.36617079</v>
      </c>
      <c r="AG88" s="77">
        <f t="shared" si="3"/>
        <v>29</v>
      </c>
      <c r="AH88" s="77" t="s">
        <v>248</v>
      </c>
      <c r="AI88" s="81">
        <f t="shared" si="15"/>
        <v>3765782775</v>
      </c>
      <c r="AJ88" s="73">
        <f t="shared" si="4"/>
        <v>28.43137255</v>
      </c>
      <c r="AK88" s="73">
        <f t="shared" si="16"/>
        <v>28.44526956</v>
      </c>
      <c r="AL88" s="75" t="s">
        <v>37</v>
      </c>
    </row>
    <row r="89">
      <c r="A89" s="73"/>
      <c r="B89" s="74"/>
      <c r="C89" s="74"/>
      <c r="D89" s="75" t="s">
        <v>249</v>
      </c>
      <c r="E89" s="76" t="s">
        <v>250</v>
      </c>
      <c r="F89" s="76" t="s">
        <v>251</v>
      </c>
      <c r="G89" s="77">
        <v>132.0</v>
      </c>
      <c r="H89" s="77" t="s">
        <v>74</v>
      </c>
      <c r="I89" s="78">
        <v>5.2377E7</v>
      </c>
      <c r="J89" s="79">
        <v>0.0</v>
      </c>
      <c r="K89" s="79" t="s">
        <v>74</v>
      </c>
      <c r="L89" s="80">
        <v>0.0</v>
      </c>
      <c r="M89" s="77">
        <v>44.0</v>
      </c>
      <c r="N89" s="77" t="s">
        <v>74</v>
      </c>
      <c r="O89" s="78">
        <v>1.7459E7</v>
      </c>
      <c r="P89" s="77">
        <v>10.0</v>
      </c>
      <c r="Q89" s="77" t="s">
        <v>74</v>
      </c>
      <c r="R89" s="78">
        <v>5152050.0</v>
      </c>
      <c r="S89" s="77">
        <v>10.0</v>
      </c>
      <c r="T89" s="77" t="s">
        <v>74</v>
      </c>
      <c r="U89" s="78">
        <v>3758250.0</v>
      </c>
      <c r="V89" s="77">
        <v>11.0</v>
      </c>
      <c r="W89" s="77" t="s">
        <v>74</v>
      </c>
      <c r="X89" s="78">
        <v>4596500.0</v>
      </c>
      <c r="Y89" s="77">
        <v>13.0</v>
      </c>
      <c r="Z89" s="77" t="s">
        <v>74</v>
      </c>
      <c r="AA89" s="78">
        <v>3939000.0</v>
      </c>
      <c r="AB89" s="77">
        <f t="shared" ref="AB89:AB108" si="57">P89+S89+V89+Y89</f>
        <v>44</v>
      </c>
      <c r="AC89" s="77" t="s">
        <v>74</v>
      </c>
      <c r="AD89" s="81">
        <f t="shared" si="13"/>
        <v>17445800</v>
      </c>
      <c r="AE89" s="73">
        <f t="shared" si="2"/>
        <v>100</v>
      </c>
      <c r="AF89" s="82">
        <f t="shared" si="43"/>
        <v>99.9243943</v>
      </c>
      <c r="AG89" s="77">
        <f t="shared" si="3"/>
        <v>44</v>
      </c>
      <c r="AH89" s="77" t="s">
        <v>74</v>
      </c>
      <c r="AI89" s="81">
        <f t="shared" si="15"/>
        <v>17445800</v>
      </c>
      <c r="AJ89" s="73">
        <f t="shared" si="4"/>
        <v>33.33333333</v>
      </c>
      <c r="AK89" s="73">
        <f t="shared" si="16"/>
        <v>33.30813143</v>
      </c>
      <c r="AL89" s="75" t="s">
        <v>37</v>
      </c>
    </row>
    <row r="90">
      <c r="A90" s="62"/>
      <c r="B90" s="63"/>
      <c r="C90" s="63"/>
      <c r="D90" s="64" t="s">
        <v>252</v>
      </c>
      <c r="E90" s="65" t="s">
        <v>253</v>
      </c>
      <c r="F90" s="65" t="s">
        <v>254</v>
      </c>
      <c r="G90" s="66">
        <f>G93</f>
        <v>102</v>
      </c>
      <c r="H90" s="66" t="s">
        <v>81</v>
      </c>
      <c r="I90" s="71">
        <f>SUM(I91:I93)</f>
        <v>570000000</v>
      </c>
      <c r="J90" s="68">
        <v>0.0</v>
      </c>
      <c r="K90" s="68" t="s">
        <v>81</v>
      </c>
      <c r="L90" s="69">
        <f>SUM(L91:L93)</f>
        <v>0</v>
      </c>
      <c r="M90" s="66">
        <f>M93</f>
        <v>30</v>
      </c>
      <c r="N90" s="66" t="s">
        <v>81</v>
      </c>
      <c r="O90" s="71">
        <f>SUM(O91:O93)</f>
        <v>245000000</v>
      </c>
      <c r="P90" s="70">
        <v>0.0</v>
      </c>
      <c r="Q90" s="66" t="s">
        <v>81</v>
      </c>
      <c r="R90" s="71">
        <f>SUM(R91:R93)</f>
        <v>8853600</v>
      </c>
      <c r="S90" s="66">
        <v>0.0</v>
      </c>
      <c r="T90" s="66" t="s">
        <v>81</v>
      </c>
      <c r="U90" s="71">
        <f>SUM(U91:U93)</f>
        <v>0</v>
      </c>
      <c r="V90" s="66">
        <v>0.0</v>
      </c>
      <c r="W90" s="66" t="s">
        <v>81</v>
      </c>
      <c r="X90" s="71">
        <f>SUM(X91:X93)</f>
        <v>33263946</v>
      </c>
      <c r="Y90" s="70">
        <v>29.0</v>
      </c>
      <c r="Z90" s="66" t="s">
        <v>81</v>
      </c>
      <c r="AA90" s="71">
        <f>SUM(AA91:AA93)</f>
        <v>192334419</v>
      </c>
      <c r="AB90" s="66">
        <f t="shared" si="57"/>
        <v>29</v>
      </c>
      <c r="AC90" s="66" t="s">
        <v>81</v>
      </c>
      <c r="AD90" s="71">
        <f t="shared" si="13"/>
        <v>234451965</v>
      </c>
      <c r="AE90" s="62">
        <f t="shared" si="2"/>
        <v>96.66666667</v>
      </c>
      <c r="AF90" s="72">
        <f t="shared" si="43"/>
        <v>95.69467959</v>
      </c>
      <c r="AG90" s="66">
        <f t="shared" si="3"/>
        <v>29</v>
      </c>
      <c r="AH90" s="66" t="s">
        <v>81</v>
      </c>
      <c r="AI90" s="71">
        <f t="shared" si="15"/>
        <v>234451965</v>
      </c>
      <c r="AJ90" s="62">
        <f t="shared" si="4"/>
        <v>28.43137255</v>
      </c>
      <c r="AK90" s="62">
        <f t="shared" si="16"/>
        <v>41.13192368</v>
      </c>
      <c r="AL90" s="64" t="s">
        <v>37</v>
      </c>
    </row>
    <row r="91">
      <c r="A91" s="73"/>
      <c r="B91" s="74"/>
      <c r="C91" s="74"/>
      <c r="D91" s="75" t="s">
        <v>255</v>
      </c>
      <c r="E91" s="76" t="s">
        <v>256</v>
      </c>
      <c r="F91" s="76" t="s">
        <v>346</v>
      </c>
      <c r="G91" s="77">
        <v>15.0</v>
      </c>
      <c r="H91" s="77" t="s">
        <v>53</v>
      </c>
      <c r="I91" s="78">
        <v>3.0E7</v>
      </c>
      <c r="J91" s="79">
        <v>0.0</v>
      </c>
      <c r="K91" s="79" t="s">
        <v>53</v>
      </c>
      <c r="L91" s="80">
        <v>0.0</v>
      </c>
      <c r="M91" s="77">
        <v>5.0</v>
      </c>
      <c r="N91" s="77" t="s">
        <v>53</v>
      </c>
      <c r="O91" s="78">
        <v>1.0E7</v>
      </c>
      <c r="P91" s="77">
        <v>2.0</v>
      </c>
      <c r="Q91" s="77" t="s">
        <v>53</v>
      </c>
      <c r="R91" s="78">
        <v>4443600.0</v>
      </c>
      <c r="S91" s="77">
        <v>0.0</v>
      </c>
      <c r="T91" s="77" t="s">
        <v>53</v>
      </c>
      <c r="U91" s="78">
        <v>0.0</v>
      </c>
      <c r="V91" s="77">
        <v>1.0</v>
      </c>
      <c r="W91" s="77" t="s">
        <v>53</v>
      </c>
      <c r="X91" s="78">
        <v>3633500.0</v>
      </c>
      <c r="Y91" s="77">
        <v>2.0</v>
      </c>
      <c r="Z91" s="77" t="s">
        <v>53</v>
      </c>
      <c r="AA91" s="78">
        <v>1882500.0</v>
      </c>
      <c r="AB91" s="77">
        <f t="shared" si="57"/>
        <v>5</v>
      </c>
      <c r="AC91" s="77" t="s">
        <v>53</v>
      </c>
      <c r="AD91" s="81">
        <f t="shared" si="13"/>
        <v>9959600</v>
      </c>
      <c r="AE91" s="73">
        <f t="shared" si="2"/>
        <v>100</v>
      </c>
      <c r="AF91" s="82">
        <f t="shared" si="43"/>
        <v>99.596</v>
      </c>
      <c r="AG91" s="77">
        <f t="shared" si="3"/>
        <v>5</v>
      </c>
      <c r="AH91" s="77" t="s">
        <v>53</v>
      </c>
      <c r="AI91" s="81">
        <f t="shared" si="15"/>
        <v>9959600</v>
      </c>
      <c r="AJ91" s="73">
        <f t="shared" si="4"/>
        <v>33.33333333</v>
      </c>
      <c r="AK91" s="73">
        <f t="shared" si="16"/>
        <v>33.19866667</v>
      </c>
      <c r="AL91" s="75" t="s">
        <v>37</v>
      </c>
    </row>
    <row r="92">
      <c r="A92" s="73"/>
      <c r="B92" s="74"/>
      <c r="C92" s="74"/>
      <c r="D92" s="75" t="s">
        <v>258</v>
      </c>
      <c r="E92" s="76" t="s">
        <v>259</v>
      </c>
      <c r="F92" s="76" t="s">
        <v>260</v>
      </c>
      <c r="G92" s="77">
        <v>15.0</v>
      </c>
      <c r="H92" s="77" t="s">
        <v>81</v>
      </c>
      <c r="I92" s="78">
        <v>9.0E7</v>
      </c>
      <c r="J92" s="79">
        <v>0.0</v>
      </c>
      <c r="K92" s="79" t="s">
        <v>81</v>
      </c>
      <c r="L92" s="80">
        <v>0.0</v>
      </c>
      <c r="M92" s="77">
        <v>3.0</v>
      </c>
      <c r="N92" s="77" t="s">
        <v>81</v>
      </c>
      <c r="O92" s="78">
        <v>1.5E7</v>
      </c>
      <c r="P92" s="77">
        <v>0.0</v>
      </c>
      <c r="Q92" s="77" t="s">
        <v>81</v>
      </c>
      <c r="R92" s="78">
        <v>0.0</v>
      </c>
      <c r="S92" s="77">
        <v>0.0</v>
      </c>
      <c r="T92" s="77" t="s">
        <v>81</v>
      </c>
      <c r="U92" s="78">
        <v>0.0</v>
      </c>
      <c r="V92" s="77">
        <v>0.0</v>
      </c>
      <c r="W92" s="77" t="s">
        <v>81</v>
      </c>
      <c r="X92" s="78">
        <v>0.0</v>
      </c>
      <c r="Y92" s="77">
        <v>4.0</v>
      </c>
      <c r="Z92" s="77" t="s">
        <v>81</v>
      </c>
      <c r="AA92" s="78">
        <v>1.3823419E7</v>
      </c>
      <c r="AB92" s="77">
        <f t="shared" si="57"/>
        <v>4</v>
      </c>
      <c r="AC92" s="77" t="s">
        <v>81</v>
      </c>
      <c r="AD92" s="81">
        <f t="shared" si="13"/>
        <v>13823419</v>
      </c>
      <c r="AE92" s="73">
        <f t="shared" si="2"/>
        <v>133.3333333</v>
      </c>
      <c r="AF92" s="82">
        <f t="shared" si="43"/>
        <v>92.15612667</v>
      </c>
      <c r="AG92" s="77">
        <f t="shared" si="3"/>
        <v>4</v>
      </c>
      <c r="AH92" s="77" t="s">
        <v>81</v>
      </c>
      <c r="AI92" s="81">
        <f t="shared" si="15"/>
        <v>13823419</v>
      </c>
      <c r="AJ92" s="73">
        <f t="shared" si="4"/>
        <v>26.66666667</v>
      </c>
      <c r="AK92" s="73">
        <f t="shared" si="16"/>
        <v>15.35935444</v>
      </c>
      <c r="AL92" s="75" t="s">
        <v>37</v>
      </c>
    </row>
    <row r="93">
      <c r="A93" s="73"/>
      <c r="B93" s="74"/>
      <c r="C93" s="74"/>
      <c r="D93" s="75" t="s">
        <v>261</v>
      </c>
      <c r="E93" s="76" t="s">
        <v>262</v>
      </c>
      <c r="F93" s="76" t="s">
        <v>263</v>
      </c>
      <c r="G93" s="77">
        <v>102.0</v>
      </c>
      <c r="H93" s="77" t="s">
        <v>81</v>
      </c>
      <c r="I93" s="78">
        <v>4.5E8</v>
      </c>
      <c r="J93" s="79">
        <v>0.0</v>
      </c>
      <c r="K93" s="79" t="s">
        <v>81</v>
      </c>
      <c r="L93" s="80">
        <v>0.0</v>
      </c>
      <c r="M93" s="77">
        <v>30.0</v>
      </c>
      <c r="N93" s="77" t="s">
        <v>81</v>
      </c>
      <c r="O93" s="78">
        <v>2.2E8</v>
      </c>
      <c r="P93" s="77">
        <v>2.0</v>
      </c>
      <c r="Q93" s="77" t="s">
        <v>81</v>
      </c>
      <c r="R93" s="78">
        <v>4410000.0</v>
      </c>
      <c r="S93" s="77">
        <v>0.0</v>
      </c>
      <c r="T93" s="77" t="s">
        <v>81</v>
      </c>
      <c r="U93" s="78">
        <v>0.0</v>
      </c>
      <c r="V93" s="77">
        <v>8.0</v>
      </c>
      <c r="W93" s="77" t="s">
        <v>81</v>
      </c>
      <c r="X93" s="78">
        <v>2.9630446E7</v>
      </c>
      <c r="Y93" s="77">
        <v>19.0</v>
      </c>
      <c r="Z93" s="77" t="s">
        <v>81</v>
      </c>
      <c r="AA93" s="78">
        <v>1.766285E8</v>
      </c>
      <c r="AB93" s="77">
        <f t="shared" si="57"/>
        <v>29</v>
      </c>
      <c r="AC93" s="77" t="s">
        <v>81</v>
      </c>
      <c r="AD93" s="81">
        <f t="shared" si="13"/>
        <v>210668946</v>
      </c>
      <c r="AE93" s="73">
        <f t="shared" si="2"/>
        <v>96.66666667</v>
      </c>
      <c r="AF93" s="82">
        <f t="shared" si="43"/>
        <v>95.75861182</v>
      </c>
      <c r="AG93" s="77">
        <f t="shared" si="3"/>
        <v>29</v>
      </c>
      <c r="AH93" s="77" t="s">
        <v>81</v>
      </c>
      <c r="AI93" s="81">
        <f t="shared" si="15"/>
        <v>210668946</v>
      </c>
      <c r="AJ93" s="73">
        <f t="shared" si="4"/>
        <v>28.43137255</v>
      </c>
      <c r="AK93" s="73">
        <f t="shared" si="16"/>
        <v>46.81532133</v>
      </c>
      <c r="AL93" s="75" t="s">
        <v>37</v>
      </c>
    </row>
    <row r="94">
      <c r="A94" s="62"/>
      <c r="B94" s="63"/>
      <c r="C94" s="63"/>
      <c r="D94" s="64" t="s">
        <v>264</v>
      </c>
      <c r="E94" s="65" t="s">
        <v>265</v>
      </c>
      <c r="F94" s="65" t="s">
        <v>266</v>
      </c>
      <c r="G94" s="66">
        <f>SUM(G95:G99)+36+36</f>
        <v>243</v>
      </c>
      <c r="H94" s="66" t="s">
        <v>267</v>
      </c>
      <c r="I94" s="71">
        <f>SUM(I95:I101)</f>
        <v>1046500000</v>
      </c>
      <c r="J94" s="68">
        <f>SUM(J95:J99)</f>
        <v>0</v>
      </c>
      <c r="K94" s="68" t="s">
        <v>267</v>
      </c>
      <c r="L94" s="69">
        <f>SUM(L95:L101)</f>
        <v>0</v>
      </c>
      <c r="M94" s="66">
        <f>SUM(M95:M99)+12+12</f>
        <v>81</v>
      </c>
      <c r="N94" s="66" t="s">
        <v>267</v>
      </c>
      <c r="O94" s="71">
        <f>SUM(O95:O101)</f>
        <v>721145000</v>
      </c>
      <c r="P94" s="70">
        <f>SUM(P95:P99)+COUNT(P100:P101)*3</f>
        <v>21</v>
      </c>
      <c r="Q94" s="66" t="s">
        <v>267</v>
      </c>
      <c r="R94" s="71">
        <f>SUM(R95:R101)</f>
        <v>176160884</v>
      </c>
      <c r="S94" s="70">
        <f>SUM(S95:S99)+COUNT(S100:S101)*3</f>
        <v>24</v>
      </c>
      <c r="T94" s="66" t="s">
        <v>267</v>
      </c>
      <c r="U94" s="71">
        <f>SUM(U95:U101)</f>
        <v>101821582</v>
      </c>
      <c r="V94" s="70">
        <f>SUM(V95:V99)+COUNT(V100:V101)*3</f>
        <v>22</v>
      </c>
      <c r="W94" s="66" t="s">
        <v>267</v>
      </c>
      <c r="X94" s="71">
        <f>SUM(X95:X101)</f>
        <v>150652704</v>
      </c>
      <c r="Y94" s="70">
        <f>SUM(Y95:Y99)+COUNT(Y100:Y101)*3</f>
        <v>14</v>
      </c>
      <c r="Z94" s="66" t="s">
        <v>267</v>
      </c>
      <c r="AA94" s="71">
        <f>SUM(AA95:AA101)</f>
        <v>281796241</v>
      </c>
      <c r="AB94" s="66">
        <f t="shared" si="57"/>
        <v>81</v>
      </c>
      <c r="AC94" s="66" t="s">
        <v>267</v>
      </c>
      <c r="AD94" s="71">
        <f t="shared" si="13"/>
        <v>710431411</v>
      </c>
      <c r="AE94" s="62">
        <f t="shared" si="2"/>
        <v>100</v>
      </c>
      <c r="AF94" s="72">
        <f t="shared" si="43"/>
        <v>98.5143641</v>
      </c>
      <c r="AG94" s="66">
        <f t="shared" si="3"/>
        <v>81</v>
      </c>
      <c r="AH94" s="66" t="s">
        <v>267</v>
      </c>
      <c r="AI94" s="71">
        <f t="shared" si="15"/>
        <v>710431411</v>
      </c>
      <c r="AJ94" s="62">
        <f t="shared" si="4"/>
        <v>33.33333333</v>
      </c>
      <c r="AK94" s="62">
        <f t="shared" si="16"/>
        <v>67.88642246</v>
      </c>
      <c r="AL94" s="64" t="s">
        <v>37</v>
      </c>
    </row>
    <row r="95">
      <c r="A95" s="73"/>
      <c r="B95" s="74"/>
      <c r="C95" s="74"/>
      <c r="D95" s="75" t="s">
        <v>268</v>
      </c>
      <c r="E95" s="76" t="s">
        <v>269</v>
      </c>
      <c r="F95" s="76" t="s">
        <v>270</v>
      </c>
      <c r="G95" s="77">
        <v>18.0</v>
      </c>
      <c r="H95" s="77" t="s">
        <v>267</v>
      </c>
      <c r="I95" s="78">
        <v>1.65E7</v>
      </c>
      <c r="J95" s="79">
        <v>0.0</v>
      </c>
      <c r="K95" s="79" t="s">
        <v>267</v>
      </c>
      <c r="L95" s="80">
        <v>0.0</v>
      </c>
      <c r="M95" s="77">
        <v>6.0</v>
      </c>
      <c r="N95" s="77" t="s">
        <v>267</v>
      </c>
      <c r="O95" s="78">
        <v>5000000.0</v>
      </c>
      <c r="P95" s="77">
        <v>2.0</v>
      </c>
      <c r="Q95" s="77" t="s">
        <v>267</v>
      </c>
      <c r="R95" s="78">
        <v>2358300.0</v>
      </c>
      <c r="S95" s="77">
        <v>0.0</v>
      </c>
      <c r="T95" s="77" t="s">
        <v>267</v>
      </c>
      <c r="U95" s="78">
        <v>0.0</v>
      </c>
      <c r="V95" s="77">
        <v>4.0</v>
      </c>
      <c r="W95" s="77" t="s">
        <v>267</v>
      </c>
      <c r="X95" s="78">
        <v>2638250.0</v>
      </c>
      <c r="Y95" s="77">
        <v>0.0</v>
      </c>
      <c r="Z95" s="77" t="s">
        <v>267</v>
      </c>
      <c r="AA95" s="78">
        <v>0.0</v>
      </c>
      <c r="AB95" s="77">
        <f t="shared" si="57"/>
        <v>6</v>
      </c>
      <c r="AC95" s="77" t="s">
        <v>267</v>
      </c>
      <c r="AD95" s="81">
        <f t="shared" si="13"/>
        <v>4996550</v>
      </c>
      <c r="AE95" s="73">
        <f t="shared" si="2"/>
        <v>100</v>
      </c>
      <c r="AF95" s="82">
        <f t="shared" si="43"/>
        <v>99.931</v>
      </c>
      <c r="AG95" s="77">
        <f t="shared" si="3"/>
        <v>6</v>
      </c>
      <c r="AH95" s="77" t="s">
        <v>267</v>
      </c>
      <c r="AI95" s="81">
        <f t="shared" si="15"/>
        <v>4996550</v>
      </c>
      <c r="AJ95" s="73">
        <f t="shared" si="4"/>
        <v>33.33333333</v>
      </c>
      <c r="AK95" s="73">
        <f t="shared" si="16"/>
        <v>30.28212121</v>
      </c>
      <c r="AL95" s="75" t="s">
        <v>37</v>
      </c>
    </row>
    <row r="96">
      <c r="A96" s="73"/>
      <c r="B96" s="74"/>
      <c r="C96" s="74"/>
      <c r="D96" s="75" t="s">
        <v>271</v>
      </c>
      <c r="E96" s="76" t="s">
        <v>272</v>
      </c>
      <c r="F96" s="76" t="s">
        <v>273</v>
      </c>
      <c r="G96" s="77">
        <v>45.0</v>
      </c>
      <c r="H96" s="77" t="s">
        <v>267</v>
      </c>
      <c r="I96" s="78">
        <v>1.65E8</v>
      </c>
      <c r="J96" s="79">
        <v>0.0</v>
      </c>
      <c r="K96" s="79" t="s">
        <v>267</v>
      </c>
      <c r="L96" s="80">
        <v>0.0</v>
      </c>
      <c r="M96" s="77">
        <v>15.0</v>
      </c>
      <c r="N96" s="77" t="s">
        <v>267</v>
      </c>
      <c r="O96" s="78">
        <v>2.08025E8</v>
      </c>
      <c r="P96" s="77">
        <v>5.0</v>
      </c>
      <c r="Q96" s="77" t="s">
        <v>267</v>
      </c>
      <c r="R96" s="78">
        <v>1.005652E8</v>
      </c>
      <c r="S96" s="77">
        <v>5.0</v>
      </c>
      <c r="T96" s="77" t="s">
        <v>267</v>
      </c>
      <c r="U96" s="78">
        <v>1.837095E7</v>
      </c>
      <c r="V96" s="77">
        <v>3.0</v>
      </c>
      <c r="W96" s="77" t="s">
        <v>267</v>
      </c>
      <c r="X96" s="78">
        <v>1.47781E7</v>
      </c>
      <c r="Y96" s="77">
        <v>2.0</v>
      </c>
      <c r="Z96" s="77" t="s">
        <v>267</v>
      </c>
      <c r="AA96" s="78">
        <v>6.691545E7</v>
      </c>
      <c r="AB96" s="77">
        <f t="shared" si="57"/>
        <v>15</v>
      </c>
      <c r="AC96" s="77" t="s">
        <v>267</v>
      </c>
      <c r="AD96" s="81">
        <f t="shared" si="13"/>
        <v>200629700</v>
      </c>
      <c r="AE96" s="73">
        <f t="shared" si="2"/>
        <v>100</v>
      </c>
      <c r="AF96" s="82">
        <f t="shared" si="43"/>
        <v>96.44499459</v>
      </c>
      <c r="AG96" s="77">
        <f t="shared" si="3"/>
        <v>15</v>
      </c>
      <c r="AH96" s="77" t="s">
        <v>267</v>
      </c>
      <c r="AI96" s="81">
        <f t="shared" si="15"/>
        <v>200629700</v>
      </c>
      <c r="AJ96" s="73">
        <f t="shared" si="4"/>
        <v>33.33333333</v>
      </c>
      <c r="AK96" s="73">
        <f t="shared" si="16"/>
        <v>121.5937576</v>
      </c>
      <c r="AL96" s="75" t="s">
        <v>37</v>
      </c>
    </row>
    <row r="97">
      <c r="A97" s="73"/>
      <c r="B97" s="74"/>
      <c r="C97" s="74"/>
      <c r="D97" s="75" t="s">
        <v>274</v>
      </c>
      <c r="E97" s="76" t="s">
        <v>275</v>
      </c>
      <c r="F97" s="76" t="s">
        <v>276</v>
      </c>
      <c r="G97" s="77">
        <v>36.0</v>
      </c>
      <c r="H97" s="77" t="s">
        <v>267</v>
      </c>
      <c r="I97" s="78">
        <v>3.0E7</v>
      </c>
      <c r="J97" s="79">
        <v>0.0</v>
      </c>
      <c r="K97" s="79" t="s">
        <v>267</v>
      </c>
      <c r="L97" s="80">
        <v>0.0</v>
      </c>
      <c r="M97" s="77">
        <v>12.0</v>
      </c>
      <c r="N97" s="77" t="s">
        <v>267</v>
      </c>
      <c r="O97" s="78">
        <v>1.75E7</v>
      </c>
      <c r="P97" s="77">
        <v>3.0</v>
      </c>
      <c r="Q97" s="77" t="s">
        <v>267</v>
      </c>
      <c r="R97" s="78">
        <v>2164300.0</v>
      </c>
      <c r="S97" s="77">
        <v>4.0</v>
      </c>
      <c r="T97" s="77" t="s">
        <v>267</v>
      </c>
      <c r="U97" s="78">
        <v>3475450.0</v>
      </c>
      <c r="V97" s="77">
        <v>4.0</v>
      </c>
      <c r="W97" s="77" t="s">
        <v>267</v>
      </c>
      <c r="X97" s="78">
        <v>5166000.0</v>
      </c>
      <c r="Y97" s="77">
        <v>1.0</v>
      </c>
      <c r="Z97" s="77" t="s">
        <v>267</v>
      </c>
      <c r="AA97" s="78">
        <v>6636050.0</v>
      </c>
      <c r="AB97" s="77">
        <f t="shared" si="57"/>
        <v>12</v>
      </c>
      <c r="AC97" s="77" t="s">
        <v>267</v>
      </c>
      <c r="AD97" s="81">
        <f t="shared" si="13"/>
        <v>17441800</v>
      </c>
      <c r="AE97" s="73">
        <f t="shared" si="2"/>
        <v>100</v>
      </c>
      <c r="AF97" s="82">
        <f t="shared" si="43"/>
        <v>99.66742857</v>
      </c>
      <c r="AG97" s="77">
        <f t="shared" si="3"/>
        <v>12</v>
      </c>
      <c r="AH97" s="77" t="s">
        <v>267</v>
      </c>
      <c r="AI97" s="81">
        <f t="shared" si="15"/>
        <v>17441800</v>
      </c>
      <c r="AJ97" s="73">
        <f t="shared" si="4"/>
        <v>33.33333333</v>
      </c>
      <c r="AK97" s="73">
        <f t="shared" si="16"/>
        <v>58.13933333</v>
      </c>
      <c r="AL97" s="75" t="s">
        <v>37</v>
      </c>
    </row>
    <row r="98">
      <c r="A98" s="73"/>
      <c r="B98" s="74"/>
      <c r="C98" s="74"/>
      <c r="D98" s="75" t="s">
        <v>277</v>
      </c>
      <c r="E98" s="76" t="s">
        <v>278</v>
      </c>
      <c r="F98" s="76" t="s">
        <v>279</v>
      </c>
      <c r="G98" s="77">
        <v>36.0</v>
      </c>
      <c r="H98" s="77" t="s">
        <v>267</v>
      </c>
      <c r="I98" s="78">
        <v>1.8E8</v>
      </c>
      <c r="J98" s="79">
        <v>0.0</v>
      </c>
      <c r="K98" s="79" t="s">
        <v>267</v>
      </c>
      <c r="L98" s="80">
        <v>0.0</v>
      </c>
      <c r="M98" s="77">
        <v>12.0</v>
      </c>
      <c r="N98" s="77" t="s">
        <v>267</v>
      </c>
      <c r="O98" s="78">
        <v>6.0E7</v>
      </c>
      <c r="P98" s="77">
        <v>2.0</v>
      </c>
      <c r="Q98" s="77" t="s">
        <v>267</v>
      </c>
      <c r="R98" s="78">
        <v>7101150.0</v>
      </c>
      <c r="S98" s="77">
        <v>4.0</v>
      </c>
      <c r="T98" s="77" t="s">
        <v>267</v>
      </c>
      <c r="U98" s="78">
        <v>1.23344E7</v>
      </c>
      <c r="V98" s="77">
        <v>3.0</v>
      </c>
      <c r="W98" s="77" t="s">
        <v>267</v>
      </c>
      <c r="X98" s="78">
        <v>1.63534E7</v>
      </c>
      <c r="Y98" s="77">
        <v>3.0</v>
      </c>
      <c r="Z98" s="77" t="s">
        <v>267</v>
      </c>
      <c r="AA98" s="78">
        <v>2.20706E7</v>
      </c>
      <c r="AB98" s="77">
        <f t="shared" si="57"/>
        <v>12</v>
      </c>
      <c r="AC98" s="77" t="s">
        <v>267</v>
      </c>
      <c r="AD98" s="81">
        <f t="shared" si="13"/>
        <v>57859550</v>
      </c>
      <c r="AE98" s="73">
        <f t="shared" si="2"/>
        <v>100</v>
      </c>
      <c r="AF98" s="82">
        <f t="shared" si="43"/>
        <v>96.43258333</v>
      </c>
      <c r="AG98" s="77">
        <f t="shared" si="3"/>
        <v>12</v>
      </c>
      <c r="AH98" s="77" t="s">
        <v>267</v>
      </c>
      <c r="AI98" s="81">
        <f t="shared" si="15"/>
        <v>57859550</v>
      </c>
      <c r="AJ98" s="73">
        <f t="shared" si="4"/>
        <v>33.33333333</v>
      </c>
      <c r="AK98" s="73">
        <f t="shared" si="16"/>
        <v>32.14419444</v>
      </c>
      <c r="AL98" s="75" t="s">
        <v>37</v>
      </c>
    </row>
    <row r="99">
      <c r="A99" s="73"/>
      <c r="B99" s="74"/>
      <c r="C99" s="74"/>
      <c r="D99" s="75" t="s">
        <v>280</v>
      </c>
      <c r="E99" s="76" t="s">
        <v>281</v>
      </c>
      <c r="F99" s="76" t="s">
        <v>282</v>
      </c>
      <c r="G99" s="77">
        <v>36.0</v>
      </c>
      <c r="H99" s="77" t="s">
        <v>267</v>
      </c>
      <c r="I99" s="78">
        <v>3.3E7</v>
      </c>
      <c r="J99" s="79">
        <v>0.0</v>
      </c>
      <c r="K99" s="79" t="s">
        <v>267</v>
      </c>
      <c r="L99" s="80">
        <v>0.0</v>
      </c>
      <c r="M99" s="77">
        <v>12.0</v>
      </c>
      <c r="N99" s="77" t="s">
        <v>267</v>
      </c>
      <c r="O99" s="78">
        <v>1.3E7</v>
      </c>
      <c r="P99" s="77">
        <v>3.0</v>
      </c>
      <c r="Q99" s="77" t="s">
        <v>267</v>
      </c>
      <c r="R99" s="78">
        <v>3132650.0</v>
      </c>
      <c r="S99" s="77">
        <v>5.0</v>
      </c>
      <c r="T99" s="77" t="s">
        <v>267</v>
      </c>
      <c r="U99" s="78">
        <v>3520150.0</v>
      </c>
      <c r="V99" s="77">
        <v>2.0</v>
      </c>
      <c r="W99" s="77" t="s">
        <v>267</v>
      </c>
      <c r="X99" s="78">
        <v>204500.0</v>
      </c>
      <c r="Y99" s="77">
        <v>2.0</v>
      </c>
      <c r="Z99" s="77" t="s">
        <v>267</v>
      </c>
      <c r="AA99" s="78">
        <v>5829350.0</v>
      </c>
      <c r="AB99" s="77">
        <f t="shared" si="57"/>
        <v>12</v>
      </c>
      <c r="AC99" s="77" t="s">
        <v>267</v>
      </c>
      <c r="AD99" s="81">
        <f t="shared" si="13"/>
        <v>12686650</v>
      </c>
      <c r="AE99" s="73">
        <f t="shared" si="2"/>
        <v>100</v>
      </c>
      <c r="AF99" s="82">
        <f t="shared" si="43"/>
        <v>97.58961538</v>
      </c>
      <c r="AG99" s="77">
        <f t="shared" si="3"/>
        <v>12</v>
      </c>
      <c r="AH99" s="77" t="s">
        <v>267</v>
      </c>
      <c r="AI99" s="81">
        <f t="shared" si="15"/>
        <v>12686650</v>
      </c>
      <c r="AJ99" s="73">
        <f t="shared" si="4"/>
        <v>33.33333333</v>
      </c>
      <c r="AK99" s="73">
        <f t="shared" si="16"/>
        <v>38.44439394</v>
      </c>
      <c r="AL99" s="75" t="s">
        <v>37</v>
      </c>
    </row>
    <row r="100">
      <c r="A100" s="73"/>
      <c r="B100" s="74"/>
      <c r="C100" s="74"/>
      <c r="D100" s="75" t="s">
        <v>283</v>
      </c>
      <c r="E100" s="76" t="s">
        <v>284</v>
      </c>
      <c r="F100" s="76" t="s">
        <v>285</v>
      </c>
      <c r="G100" s="77">
        <v>108.0</v>
      </c>
      <c r="H100" s="77" t="s">
        <v>53</v>
      </c>
      <c r="I100" s="78">
        <v>1.65E7</v>
      </c>
      <c r="J100" s="79">
        <v>0.0</v>
      </c>
      <c r="K100" s="79" t="s">
        <v>53</v>
      </c>
      <c r="L100" s="80">
        <v>0.0</v>
      </c>
      <c r="M100" s="77">
        <v>36.0</v>
      </c>
      <c r="N100" s="77" t="s">
        <v>53</v>
      </c>
      <c r="O100" s="78">
        <v>4620000.0</v>
      </c>
      <c r="P100" s="77">
        <v>9.0</v>
      </c>
      <c r="Q100" s="77" t="s">
        <v>53</v>
      </c>
      <c r="R100" s="78">
        <v>1155000.0</v>
      </c>
      <c r="S100" s="77">
        <v>9.0</v>
      </c>
      <c r="T100" s="77" t="s">
        <v>53</v>
      </c>
      <c r="U100" s="78">
        <v>770000.0</v>
      </c>
      <c r="V100" s="77">
        <v>9.0</v>
      </c>
      <c r="W100" s="77" t="s">
        <v>53</v>
      </c>
      <c r="X100" s="78">
        <v>1155000.0</v>
      </c>
      <c r="Y100" s="77">
        <v>9.0</v>
      </c>
      <c r="Z100" s="77" t="s">
        <v>53</v>
      </c>
      <c r="AA100" s="78">
        <v>1540000.0</v>
      </c>
      <c r="AB100" s="77">
        <f t="shared" si="57"/>
        <v>36</v>
      </c>
      <c r="AC100" s="77" t="s">
        <v>53</v>
      </c>
      <c r="AD100" s="81">
        <f t="shared" si="13"/>
        <v>4620000</v>
      </c>
      <c r="AE100" s="73">
        <f t="shared" si="2"/>
        <v>100</v>
      </c>
      <c r="AF100" s="82">
        <f t="shared" si="43"/>
        <v>100</v>
      </c>
      <c r="AG100" s="77">
        <f t="shared" si="3"/>
        <v>36</v>
      </c>
      <c r="AH100" s="77" t="s">
        <v>53</v>
      </c>
      <c r="AI100" s="81">
        <f t="shared" si="15"/>
        <v>4620000</v>
      </c>
      <c r="AJ100" s="73">
        <f t="shared" si="4"/>
        <v>33.33333333</v>
      </c>
      <c r="AK100" s="73">
        <f t="shared" si="16"/>
        <v>28</v>
      </c>
      <c r="AL100" s="75" t="s">
        <v>37</v>
      </c>
    </row>
    <row r="101">
      <c r="A101" s="73"/>
      <c r="B101" s="74"/>
      <c r="C101" s="74"/>
      <c r="D101" s="75" t="s">
        <v>286</v>
      </c>
      <c r="E101" s="76" t="s">
        <v>287</v>
      </c>
      <c r="F101" s="76" t="s">
        <v>288</v>
      </c>
      <c r="G101" s="77">
        <v>36.0</v>
      </c>
      <c r="H101" s="77" t="s">
        <v>74</v>
      </c>
      <c r="I101" s="78">
        <v>6.055E8</v>
      </c>
      <c r="J101" s="79">
        <v>0.0</v>
      </c>
      <c r="K101" s="79" t="s">
        <v>74</v>
      </c>
      <c r="L101" s="80">
        <v>0.0</v>
      </c>
      <c r="M101" s="77">
        <v>12.0</v>
      </c>
      <c r="N101" s="77" t="s">
        <v>74</v>
      </c>
      <c r="O101" s="78">
        <v>4.13E8</v>
      </c>
      <c r="P101" s="77">
        <v>3.0</v>
      </c>
      <c r="Q101" s="77" t="s">
        <v>74</v>
      </c>
      <c r="R101" s="78">
        <v>5.9684284E7</v>
      </c>
      <c r="S101" s="77">
        <v>3.0</v>
      </c>
      <c r="T101" s="77" t="s">
        <v>74</v>
      </c>
      <c r="U101" s="78">
        <v>6.3350632E7</v>
      </c>
      <c r="V101" s="77">
        <v>3.0</v>
      </c>
      <c r="W101" s="77" t="s">
        <v>74</v>
      </c>
      <c r="X101" s="78">
        <v>1.10357454E8</v>
      </c>
      <c r="Y101" s="77">
        <v>3.0</v>
      </c>
      <c r="Z101" s="77" t="s">
        <v>74</v>
      </c>
      <c r="AA101" s="78">
        <v>1.78804791E8</v>
      </c>
      <c r="AB101" s="77">
        <f t="shared" si="57"/>
        <v>12</v>
      </c>
      <c r="AC101" s="77" t="s">
        <v>74</v>
      </c>
      <c r="AD101" s="81">
        <f t="shared" si="13"/>
        <v>412197161</v>
      </c>
      <c r="AE101" s="73">
        <f t="shared" si="2"/>
        <v>100</v>
      </c>
      <c r="AF101" s="82">
        <f t="shared" si="43"/>
        <v>99.80560799</v>
      </c>
      <c r="AG101" s="77">
        <f t="shared" si="3"/>
        <v>12</v>
      </c>
      <c r="AH101" s="77" t="s">
        <v>74</v>
      </c>
      <c r="AI101" s="81">
        <f t="shared" si="15"/>
        <v>412197161</v>
      </c>
      <c r="AJ101" s="73">
        <f t="shared" si="4"/>
        <v>33.33333333</v>
      </c>
      <c r="AK101" s="73">
        <f t="shared" si="16"/>
        <v>68.0755014</v>
      </c>
      <c r="AL101" s="75" t="s">
        <v>37</v>
      </c>
    </row>
    <row r="102">
      <c r="A102" s="62"/>
      <c r="B102" s="63"/>
      <c r="C102" s="63"/>
      <c r="D102" s="64" t="s">
        <v>289</v>
      </c>
      <c r="E102" s="65" t="s">
        <v>290</v>
      </c>
      <c r="F102" s="65" t="s">
        <v>291</v>
      </c>
      <c r="G102" s="66">
        <f>SUM(G103:G105)</f>
        <v>111</v>
      </c>
      <c r="H102" s="66" t="s">
        <v>74</v>
      </c>
      <c r="I102" s="71">
        <f t="shared" ref="I102:J102" si="58">SUM(I103:I105)</f>
        <v>557100000</v>
      </c>
      <c r="J102" s="68">
        <f t="shared" si="58"/>
        <v>0</v>
      </c>
      <c r="K102" s="68" t="s">
        <v>74</v>
      </c>
      <c r="L102" s="69">
        <f t="shared" ref="L102:M102" si="59">SUM(L103:L105)</f>
        <v>0</v>
      </c>
      <c r="M102" s="66">
        <f t="shared" si="59"/>
        <v>37</v>
      </c>
      <c r="N102" s="66" t="s">
        <v>74</v>
      </c>
      <c r="O102" s="71">
        <f t="shared" ref="O102:P102" si="60">SUM(O103:O105)</f>
        <v>180170632</v>
      </c>
      <c r="P102" s="66">
        <f t="shared" si="60"/>
        <v>11</v>
      </c>
      <c r="Q102" s="66" t="s">
        <v>74</v>
      </c>
      <c r="R102" s="71">
        <f t="shared" ref="R102:S102" si="61">SUM(R103:R105)</f>
        <v>36239883</v>
      </c>
      <c r="S102" s="66">
        <f t="shared" si="61"/>
        <v>8</v>
      </c>
      <c r="T102" s="66" t="s">
        <v>74</v>
      </c>
      <c r="U102" s="71">
        <f t="shared" ref="U102:V102" si="62">SUM(U103:U105)</f>
        <v>41074102</v>
      </c>
      <c r="V102" s="66">
        <f t="shared" si="62"/>
        <v>9</v>
      </c>
      <c r="W102" s="66" t="s">
        <v>74</v>
      </c>
      <c r="X102" s="71">
        <f t="shared" ref="X102:Y102" si="63">SUM(X103:X105)</f>
        <v>37275098</v>
      </c>
      <c r="Y102" s="66">
        <f t="shared" si="63"/>
        <v>9</v>
      </c>
      <c r="Z102" s="66" t="s">
        <v>74</v>
      </c>
      <c r="AA102" s="71">
        <f>SUM(AA103:AA105)</f>
        <v>52844437</v>
      </c>
      <c r="AB102" s="66">
        <f t="shared" si="57"/>
        <v>37</v>
      </c>
      <c r="AC102" s="66" t="s">
        <v>74</v>
      </c>
      <c r="AD102" s="71">
        <f t="shared" si="13"/>
        <v>167433520</v>
      </c>
      <c r="AE102" s="62">
        <f t="shared" si="2"/>
        <v>100</v>
      </c>
      <c r="AF102" s="72">
        <f t="shared" si="43"/>
        <v>92.93052821</v>
      </c>
      <c r="AG102" s="66">
        <f t="shared" si="3"/>
        <v>37</v>
      </c>
      <c r="AH102" s="66" t="s">
        <v>74</v>
      </c>
      <c r="AI102" s="71">
        <f t="shared" si="15"/>
        <v>167433520</v>
      </c>
      <c r="AJ102" s="62">
        <f t="shared" si="4"/>
        <v>33.33333333</v>
      </c>
      <c r="AK102" s="62">
        <f t="shared" si="16"/>
        <v>30.05448214</v>
      </c>
      <c r="AL102" s="64" t="s">
        <v>37</v>
      </c>
    </row>
    <row r="103">
      <c r="A103" s="73"/>
      <c r="B103" s="74"/>
      <c r="C103" s="74"/>
      <c r="D103" s="75" t="s">
        <v>292</v>
      </c>
      <c r="E103" s="76" t="s">
        <v>293</v>
      </c>
      <c r="F103" s="76" t="s">
        <v>294</v>
      </c>
      <c r="G103" s="77">
        <v>36.0</v>
      </c>
      <c r="H103" s="77" t="s">
        <v>74</v>
      </c>
      <c r="I103" s="78">
        <v>2.25E8</v>
      </c>
      <c r="J103" s="79">
        <v>0.0</v>
      </c>
      <c r="K103" s="79" t="s">
        <v>74</v>
      </c>
      <c r="L103" s="80">
        <v>0.0</v>
      </c>
      <c r="M103" s="77">
        <v>12.0</v>
      </c>
      <c r="N103" s="77" t="s">
        <v>74</v>
      </c>
      <c r="O103" s="78">
        <v>7.0E7</v>
      </c>
      <c r="P103" s="77">
        <v>3.0</v>
      </c>
      <c r="Q103" s="77" t="s">
        <v>74</v>
      </c>
      <c r="R103" s="78">
        <v>1.5569683E7</v>
      </c>
      <c r="S103" s="77">
        <v>3.0</v>
      </c>
      <c r="T103" s="77" t="s">
        <v>74</v>
      </c>
      <c r="U103" s="78">
        <v>1.3489152E7</v>
      </c>
      <c r="V103" s="77">
        <v>3.0</v>
      </c>
      <c r="W103" s="77" t="s">
        <v>74</v>
      </c>
      <c r="X103" s="78">
        <v>1.4010098E7</v>
      </c>
      <c r="Y103" s="77">
        <v>3.0</v>
      </c>
      <c r="Z103" s="77" t="s">
        <v>74</v>
      </c>
      <c r="AA103" s="78">
        <v>1.5881289E7</v>
      </c>
      <c r="AB103" s="77">
        <f t="shared" si="57"/>
        <v>12</v>
      </c>
      <c r="AC103" s="77" t="s">
        <v>74</v>
      </c>
      <c r="AD103" s="81">
        <f t="shared" si="13"/>
        <v>58950222</v>
      </c>
      <c r="AE103" s="73">
        <f t="shared" si="2"/>
        <v>100</v>
      </c>
      <c r="AF103" s="82">
        <f t="shared" si="43"/>
        <v>84.21460286</v>
      </c>
      <c r="AG103" s="77">
        <f t="shared" si="3"/>
        <v>12</v>
      </c>
      <c r="AH103" s="77" t="s">
        <v>74</v>
      </c>
      <c r="AI103" s="81">
        <f t="shared" si="15"/>
        <v>58950222</v>
      </c>
      <c r="AJ103" s="73">
        <f t="shared" si="4"/>
        <v>33.33333333</v>
      </c>
      <c r="AK103" s="73">
        <f t="shared" si="16"/>
        <v>26.20009867</v>
      </c>
      <c r="AL103" s="75" t="s">
        <v>37</v>
      </c>
    </row>
    <row r="104">
      <c r="A104" s="73"/>
      <c r="B104" s="74"/>
      <c r="C104" s="74"/>
      <c r="D104" s="75" t="s">
        <v>295</v>
      </c>
      <c r="E104" s="76" t="s">
        <v>296</v>
      </c>
      <c r="F104" s="76" t="s">
        <v>297</v>
      </c>
      <c r="G104" s="77">
        <v>36.0</v>
      </c>
      <c r="H104" s="77" t="s">
        <v>74</v>
      </c>
      <c r="I104" s="78">
        <v>6.0E7</v>
      </c>
      <c r="J104" s="79">
        <v>0.0</v>
      </c>
      <c r="K104" s="79" t="s">
        <v>74</v>
      </c>
      <c r="L104" s="80">
        <v>0.0</v>
      </c>
      <c r="M104" s="77">
        <v>12.0</v>
      </c>
      <c r="N104" s="77" t="s">
        <v>74</v>
      </c>
      <c r="O104" s="78">
        <v>2.5786E7</v>
      </c>
      <c r="P104" s="77">
        <v>5.0</v>
      </c>
      <c r="Q104" s="77" t="s">
        <v>74</v>
      </c>
      <c r="R104" s="78">
        <v>8550200.0</v>
      </c>
      <c r="S104" s="77">
        <v>1.0</v>
      </c>
      <c r="T104" s="77" t="s">
        <v>74</v>
      </c>
      <c r="U104" s="78">
        <v>2945000.0</v>
      </c>
      <c r="V104" s="77">
        <v>3.0</v>
      </c>
      <c r="W104" s="77" t="s">
        <v>74</v>
      </c>
      <c r="X104" s="78">
        <v>5085000.0</v>
      </c>
      <c r="Y104" s="77">
        <v>3.0</v>
      </c>
      <c r="Z104" s="77" t="s">
        <v>74</v>
      </c>
      <c r="AA104" s="78">
        <v>8433560.0</v>
      </c>
      <c r="AB104" s="77">
        <f t="shared" si="57"/>
        <v>12</v>
      </c>
      <c r="AC104" s="77" t="s">
        <v>74</v>
      </c>
      <c r="AD104" s="81">
        <f t="shared" si="13"/>
        <v>25013760</v>
      </c>
      <c r="AE104" s="73">
        <f t="shared" si="2"/>
        <v>100</v>
      </c>
      <c r="AF104" s="82">
        <f t="shared" si="43"/>
        <v>97.00519662</v>
      </c>
      <c r="AG104" s="77">
        <f t="shared" si="3"/>
        <v>12</v>
      </c>
      <c r="AH104" s="77" t="s">
        <v>74</v>
      </c>
      <c r="AI104" s="81">
        <f t="shared" si="15"/>
        <v>25013760</v>
      </c>
      <c r="AJ104" s="73">
        <f t="shared" si="4"/>
        <v>33.33333333</v>
      </c>
      <c r="AK104" s="73">
        <f t="shared" si="16"/>
        <v>41.6896</v>
      </c>
      <c r="AL104" s="75" t="s">
        <v>37</v>
      </c>
    </row>
    <row r="105">
      <c r="A105" s="73"/>
      <c r="B105" s="74"/>
      <c r="C105" s="74"/>
      <c r="D105" s="75" t="s">
        <v>298</v>
      </c>
      <c r="E105" s="76" t="s">
        <v>299</v>
      </c>
      <c r="F105" s="76" t="s">
        <v>300</v>
      </c>
      <c r="G105" s="77">
        <v>39.0</v>
      </c>
      <c r="H105" s="77" t="s">
        <v>74</v>
      </c>
      <c r="I105" s="78">
        <v>2.721E8</v>
      </c>
      <c r="J105" s="79">
        <v>0.0</v>
      </c>
      <c r="K105" s="79" t="s">
        <v>74</v>
      </c>
      <c r="L105" s="80">
        <v>0.0</v>
      </c>
      <c r="M105" s="77">
        <v>13.0</v>
      </c>
      <c r="N105" s="77" t="s">
        <v>74</v>
      </c>
      <c r="O105" s="78">
        <v>8.4384632E7</v>
      </c>
      <c r="P105" s="77">
        <v>3.0</v>
      </c>
      <c r="Q105" s="77" t="s">
        <v>74</v>
      </c>
      <c r="R105" s="78">
        <v>1.212E7</v>
      </c>
      <c r="S105" s="77">
        <v>4.0</v>
      </c>
      <c r="T105" s="77" t="s">
        <v>74</v>
      </c>
      <c r="U105" s="78">
        <v>2.463995E7</v>
      </c>
      <c r="V105" s="77">
        <v>3.0</v>
      </c>
      <c r="W105" s="77" t="s">
        <v>74</v>
      </c>
      <c r="X105" s="78">
        <v>1.818E7</v>
      </c>
      <c r="Y105" s="77">
        <v>3.0</v>
      </c>
      <c r="Z105" s="77" t="s">
        <v>74</v>
      </c>
      <c r="AA105" s="78">
        <v>2.8529588E7</v>
      </c>
      <c r="AB105" s="77">
        <f t="shared" si="57"/>
        <v>13</v>
      </c>
      <c r="AC105" s="77" t="s">
        <v>74</v>
      </c>
      <c r="AD105" s="81">
        <f t="shared" si="13"/>
        <v>83469538</v>
      </c>
      <c r="AE105" s="73">
        <f t="shared" si="2"/>
        <v>100</v>
      </c>
      <c r="AF105" s="82">
        <f t="shared" si="43"/>
        <v>98.91556794</v>
      </c>
      <c r="AG105" s="77">
        <f t="shared" si="3"/>
        <v>13</v>
      </c>
      <c r="AH105" s="77" t="s">
        <v>74</v>
      </c>
      <c r="AI105" s="81">
        <f t="shared" si="15"/>
        <v>83469538</v>
      </c>
      <c r="AJ105" s="73">
        <f t="shared" si="4"/>
        <v>33.33333333</v>
      </c>
      <c r="AK105" s="73">
        <f t="shared" si="16"/>
        <v>30.67605219</v>
      </c>
      <c r="AL105" s="75" t="s">
        <v>37</v>
      </c>
    </row>
    <row r="106">
      <c r="A106" s="62"/>
      <c r="B106" s="63"/>
      <c r="C106" s="63"/>
      <c r="D106" s="64" t="s">
        <v>301</v>
      </c>
      <c r="E106" s="65" t="s">
        <v>302</v>
      </c>
      <c r="F106" s="65" t="s">
        <v>303</v>
      </c>
      <c r="G106" s="66">
        <f>SUM(G107:G108)</f>
        <v>60</v>
      </c>
      <c r="H106" s="66" t="s">
        <v>304</v>
      </c>
      <c r="I106" s="71">
        <f t="shared" ref="I106:J106" si="64">SUM(I107:I108)</f>
        <v>471000000</v>
      </c>
      <c r="J106" s="68">
        <f t="shared" si="64"/>
        <v>0</v>
      </c>
      <c r="K106" s="68" t="s">
        <v>304</v>
      </c>
      <c r="L106" s="69">
        <f t="shared" ref="L106:M106" si="65">SUM(L107:L108)</f>
        <v>0</v>
      </c>
      <c r="M106" s="66">
        <f t="shared" si="65"/>
        <v>18</v>
      </c>
      <c r="N106" s="66" t="s">
        <v>304</v>
      </c>
      <c r="O106" s="71">
        <f t="shared" ref="O106:P106" si="66">SUM(O107:O108)</f>
        <v>333808868</v>
      </c>
      <c r="P106" s="66">
        <f t="shared" si="66"/>
        <v>7</v>
      </c>
      <c r="Q106" s="66" t="s">
        <v>304</v>
      </c>
      <c r="R106" s="71">
        <f t="shared" ref="R106:S106" si="67">SUM(R107:R108)</f>
        <v>24425485</v>
      </c>
      <c r="S106" s="66">
        <f t="shared" si="67"/>
        <v>0</v>
      </c>
      <c r="T106" s="66" t="s">
        <v>304</v>
      </c>
      <c r="U106" s="71">
        <f t="shared" ref="U106:V106" si="68">SUM(U107:U108)</f>
        <v>19010792</v>
      </c>
      <c r="V106" s="66">
        <f t="shared" si="68"/>
        <v>2</v>
      </c>
      <c r="W106" s="66" t="s">
        <v>304</v>
      </c>
      <c r="X106" s="71">
        <f t="shared" ref="X106:Y106" si="69">SUM(X107:X108)</f>
        <v>21356477</v>
      </c>
      <c r="Y106" s="66">
        <f t="shared" si="69"/>
        <v>9</v>
      </c>
      <c r="Z106" s="66" t="s">
        <v>304</v>
      </c>
      <c r="AA106" s="71">
        <f>SUM(AA107:AA108)</f>
        <v>247842338</v>
      </c>
      <c r="AB106" s="66">
        <f t="shared" si="57"/>
        <v>18</v>
      </c>
      <c r="AC106" s="66" t="s">
        <v>304</v>
      </c>
      <c r="AD106" s="71">
        <f t="shared" si="13"/>
        <v>312635092</v>
      </c>
      <c r="AE106" s="62">
        <f t="shared" si="2"/>
        <v>100</v>
      </c>
      <c r="AF106" s="72">
        <f t="shared" si="43"/>
        <v>93.65691627</v>
      </c>
      <c r="AG106" s="66">
        <f t="shared" si="3"/>
        <v>18</v>
      </c>
      <c r="AH106" s="66" t="s">
        <v>304</v>
      </c>
      <c r="AI106" s="71">
        <f t="shared" si="15"/>
        <v>312635092</v>
      </c>
      <c r="AJ106" s="62">
        <f t="shared" si="4"/>
        <v>30</v>
      </c>
      <c r="AK106" s="62">
        <f t="shared" si="16"/>
        <v>66.37687728</v>
      </c>
      <c r="AL106" s="64" t="s">
        <v>37</v>
      </c>
    </row>
    <row r="107">
      <c r="A107" s="73"/>
      <c r="B107" s="74"/>
      <c r="C107" s="74"/>
      <c r="D107" s="75" t="s">
        <v>305</v>
      </c>
      <c r="E107" s="76" t="s">
        <v>306</v>
      </c>
      <c r="F107" s="76" t="s">
        <v>307</v>
      </c>
      <c r="G107" s="77">
        <v>57.0</v>
      </c>
      <c r="H107" s="77" t="s">
        <v>304</v>
      </c>
      <c r="I107" s="78">
        <v>4.35E8</v>
      </c>
      <c r="J107" s="79">
        <v>0.0</v>
      </c>
      <c r="K107" s="79" t="s">
        <v>304</v>
      </c>
      <c r="L107" s="80">
        <v>0.0</v>
      </c>
      <c r="M107" s="77">
        <v>17.0</v>
      </c>
      <c r="N107" s="77" t="s">
        <v>304</v>
      </c>
      <c r="O107" s="78">
        <v>1.24367268E8</v>
      </c>
      <c r="P107" s="77">
        <v>7.0</v>
      </c>
      <c r="Q107" s="77" t="s">
        <v>304</v>
      </c>
      <c r="R107" s="78">
        <v>2.2577485E7</v>
      </c>
      <c r="S107" s="77">
        <v>0.0</v>
      </c>
      <c r="T107" s="77" t="s">
        <v>304</v>
      </c>
      <c r="U107" s="78">
        <v>1.7756792E7</v>
      </c>
      <c r="V107" s="77">
        <v>2.0</v>
      </c>
      <c r="W107" s="77" t="s">
        <v>304</v>
      </c>
      <c r="X107" s="78">
        <v>1.8802477E7</v>
      </c>
      <c r="Y107" s="77">
        <v>8.0</v>
      </c>
      <c r="Z107" s="77" t="s">
        <v>304</v>
      </c>
      <c r="AA107" s="78">
        <v>4.9168556E7</v>
      </c>
      <c r="AB107" s="77">
        <f t="shared" si="57"/>
        <v>17</v>
      </c>
      <c r="AC107" s="77" t="s">
        <v>304</v>
      </c>
      <c r="AD107" s="81">
        <f t="shared" si="13"/>
        <v>108305310</v>
      </c>
      <c r="AE107" s="73">
        <f t="shared" si="2"/>
        <v>100</v>
      </c>
      <c r="AF107" s="82">
        <f t="shared" si="43"/>
        <v>87.08506003</v>
      </c>
      <c r="AG107" s="77">
        <f t="shared" si="3"/>
        <v>17</v>
      </c>
      <c r="AH107" s="77" t="s">
        <v>304</v>
      </c>
      <c r="AI107" s="81">
        <f t="shared" si="15"/>
        <v>108305310</v>
      </c>
      <c r="AJ107" s="73">
        <f t="shared" si="4"/>
        <v>29.8245614</v>
      </c>
      <c r="AK107" s="73">
        <f t="shared" si="16"/>
        <v>24.89777241</v>
      </c>
      <c r="AL107" s="75" t="s">
        <v>37</v>
      </c>
    </row>
    <row r="108">
      <c r="A108" s="73"/>
      <c r="B108" s="74"/>
      <c r="C108" s="74"/>
      <c r="D108" s="75" t="s">
        <v>308</v>
      </c>
      <c r="E108" s="76" t="s">
        <v>309</v>
      </c>
      <c r="F108" s="76" t="s">
        <v>310</v>
      </c>
      <c r="G108" s="77">
        <v>3.0</v>
      </c>
      <c r="H108" s="77" t="s">
        <v>304</v>
      </c>
      <c r="I108" s="78">
        <v>3.6E7</v>
      </c>
      <c r="J108" s="79">
        <v>0.0</v>
      </c>
      <c r="K108" s="79" t="s">
        <v>304</v>
      </c>
      <c r="L108" s="80">
        <v>0.0</v>
      </c>
      <c r="M108" s="77">
        <v>1.0</v>
      </c>
      <c r="N108" s="77" t="s">
        <v>304</v>
      </c>
      <c r="O108" s="78">
        <v>2.094416E8</v>
      </c>
      <c r="P108" s="77">
        <v>0.0</v>
      </c>
      <c r="Q108" s="77" t="s">
        <v>304</v>
      </c>
      <c r="R108" s="78">
        <v>1848000.0</v>
      </c>
      <c r="S108" s="77">
        <v>0.0</v>
      </c>
      <c r="T108" s="77" t="s">
        <v>304</v>
      </c>
      <c r="U108" s="78">
        <v>1254000.0</v>
      </c>
      <c r="V108" s="77">
        <v>0.0</v>
      </c>
      <c r="W108" s="77" t="s">
        <v>304</v>
      </c>
      <c r="X108" s="78">
        <v>2554000.0</v>
      </c>
      <c r="Y108" s="77">
        <v>1.0</v>
      </c>
      <c r="Z108" s="77" t="s">
        <v>304</v>
      </c>
      <c r="AA108" s="78">
        <v>1.98673782E8</v>
      </c>
      <c r="AB108" s="77">
        <f t="shared" si="57"/>
        <v>1</v>
      </c>
      <c r="AC108" s="77" t="s">
        <v>304</v>
      </c>
      <c r="AD108" s="81">
        <f t="shared" si="13"/>
        <v>204329782</v>
      </c>
      <c r="AE108" s="73">
        <f t="shared" si="2"/>
        <v>100</v>
      </c>
      <c r="AF108" s="82">
        <f t="shared" si="43"/>
        <v>97.55931104</v>
      </c>
      <c r="AG108" s="77">
        <f t="shared" si="3"/>
        <v>1</v>
      </c>
      <c r="AH108" s="77" t="s">
        <v>304</v>
      </c>
      <c r="AI108" s="81">
        <f t="shared" si="15"/>
        <v>204329782</v>
      </c>
      <c r="AJ108" s="73">
        <f t="shared" si="4"/>
        <v>33.33333333</v>
      </c>
      <c r="AK108" s="73">
        <f t="shared" si="16"/>
        <v>567.5827278</v>
      </c>
      <c r="AL108" s="75" t="s">
        <v>37</v>
      </c>
    </row>
    <row r="109">
      <c r="A109" s="116"/>
      <c r="B109" s="116"/>
      <c r="C109" s="116"/>
      <c r="D109" s="116"/>
      <c r="E109" s="116"/>
      <c r="F109" s="92"/>
      <c r="G109" s="93"/>
      <c r="H109" s="93"/>
      <c r="I109" s="93">
        <f>I83+I67+I36+I19</f>
        <v>30381673040</v>
      </c>
      <c r="J109" s="49"/>
      <c r="K109" s="49"/>
      <c r="L109" s="49">
        <f>L83+L67+L36+L19</f>
        <v>0</v>
      </c>
      <c r="M109" s="93"/>
      <c r="N109" s="93"/>
      <c r="O109" s="93">
        <f>O83+O67+O36+O19</f>
        <v>11328490168</v>
      </c>
      <c r="P109" s="93"/>
      <c r="Q109" s="93"/>
      <c r="R109" s="93">
        <f>R83+R67+R36+R19</f>
        <v>1228706029</v>
      </c>
      <c r="S109" s="93"/>
      <c r="T109" s="93"/>
      <c r="U109" s="93">
        <f>U83+U67+U36+U19</f>
        <v>2540253306</v>
      </c>
      <c r="V109" s="93"/>
      <c r="W109" s="93"/>
      <c r="X109" s="93">
        <f>X83+X67+X36+X19</f>
        <v>2458122334</v>
      </c>
      <c r="Y109" s="93"/>
      <c r="Z109" s="93"/>
      <c r="AA109" s="93">
        <f>AA83+AA67+AA36+AA19</f>
        <v>4679886484</v>
      </c>
      <c r="AB109" s="92"/>
      <c r="AC109" s="92"/>
      <c r="AD109" s="93">
        <f>AD83+AD67+AD36+AD19</f>
        <v>10906968153</v>
      </c>
      <c r="AE109" s="94">
        <f>AVERAGE(AE83,AE67,AE36,AE37,AE19,AE20)</f>
        <v>0</v>
      </c>
      <c r="AF109" s="94">
        <f t="shared" si="43"/>
        <v>96.27909802</v>
      </c>
      <c r="AG109" s="94">
        <f>AVERAGE(AG83,AG67,AG36,AG37,AG19,AG20)</f>
        <v>0</v>
      </c>
      <c r="AH109" s="94"/>
      <c r="AI109" s="93">
        <f>AI83+AI67+AI36+AI19</f>
        <v>10906968153</v>
      </c>
      <c r="AJ109" s="94">
        <f>AVERAGE(AJ83,AJ67,AJ36,AJ37,AJ19,AJ20)</f>
        <v>0</v>
      </c>
      <c r="AK109" s="92"/>
      <c r="AL109" s="95" t="s">
        <v>37</v>
      </c>
    </row>
    <row r="110">
      <c r="A110" s="117"/>
      <c r="B110" s="118"/>
      <c r="C110" s="118"/>
      <c r="D110" s="118"/>
      <c r="E110" s="118"/>
      <c r="F110" s="119" t="s">
        <v>311</v>
      </c>
      <c r="G110" s="15"/>
      <c r="H110" s="15"/>
      <c r="I110" s="15"/>
      <c r="J110" s="15"/>
      <c r="K110" s="15"/>
      <c r="L110" s="15"/>
      <c r="M110" s="15"/>
      <c r="N110" s="15"/>
      <c r="O110" s="16"/>
      <c r="P110" s="99"/>
      <c r="Q110" s="99"/>
      <c r="R110" s="99"/>
      <c r="S110" s="99"/>
      <c r="T110" s="99"/>
      <c r="U110" s="99"/>
      <c r="V110" s="99"/>
      <c r="W110" s="99"/>
      <c r="X110" s="99"/>
      <c r="Y110" s="99"/>
      <c r="Z110" s="99"/>
      <c r="AA110" s="99"/>
      <c r="AB110" s="97"/>
      <c r="AC110" s="97"/>
      <c r="AD110" s="96"/>
      <c r="AE110" s="100">
        <f t="shared" ref="AE110:AG110" si="70">AE109</f>
        <v>0</v>
      </c>
      <c r="AF110" s="100">
        <f t="shared" si="70"/>
        <v>96.27909802</v>
      </c>
      <c r="AG110" s="100">
        <f t="shared" si="70"/>
        <v>0</v>
      </c>
      <c r="AH110" s="100"/>
      <c r="AI110" s="101"/>
      <c r="AJ110" s="100">
        <f>AJ109</f>
        <v>0</v>
      </c>
      <c r="AK110" s="97"/>
      <c r="AL110" s="95" t="s">
        <v>37</v>
      </c>
    </row>
    <row r="111">
      <c r="A111" s="120" t="s">
        <v>312</v>
      </c>
      <c r="B111" s="19"/>
      <c r="C111" s="19"/>
      <c r="D111" s="19"/>
      <c r="E111" s="121" t="s">
        <v>313</v>
      </c>
      <c r="F111" s="122"/>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2"/>
      <c r="AC111" s="122"/>
      <c r="AD111" s="123"/>
      <c r="AE111" s="124"/>
      <c r="AF111" s="124"/>
      <c r="AG111" s="123"/>
      <c r="AH111" s="123"/>
      <c r="AI111" s="123"/>
      <c r="AJ111" s="122"/>
      <c r="AK111" s="122"/>
      <c r="AL111" s="125"/>
    </row>
    <row r="112">
      <c r="A112" s="120" t="s">
        <v>314</v>
      </c>
      <c r="B112" s="19"/>
      <c r="C112" s="19"/>
      <c r="D112" s="19"/>
      <c r="E112" s="124" t="s">
        <v>315</v>
      </c>
      <c r="F112" s="122"/>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2"/>
      <c r="AC112" s="122"/>
      <c r="AD112" s="123"/>
      <c r="AE112" s="124"/>
      <c r="AF112" s="124"/>
      <c r="AG112" s="123"/>
      <c r="AH112" s="123"/>
      <c r="AI112" s="123"/>
      <c r="AJ112" s="122"/>
      <c r="AK112" s="122"/>
      <c r="AL112" s="125"/>
    </row>
    <row r="113">
      <c r="A113" s="120" t="s">
        <v>316</v>
      </c>
      <c r="B113" s="19"/>
      <c r="C113" s="19"/>
      <c r="D113" s="19"/>
      <c r="E113" s="124" t="s">
        <v>317</v>
      </c>
      <c r="F113" s="122"/>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2"/>
      <c r="AC113" s="122"/>
      <c r="AD113" s="123"/>
      <c r="AE113" s="124"/>
      <c r="AF113" s="124"/>
      <c r="AG113" s="123"/>
      <c r="AH113" s="123"/>
      <c r="AI113" s="123"/>
      <c r="AJ113" s="122"/>
      <c r="AK113" s="122"/>
      <c r="AL113" s="125"/>
    </row>
    <row r="114">
      <c r="A114" s="120" t="s">
        <v>318</v>
      </c>
      <c r="B114" s="19"/>
      <c r="C114" s="19"/>
      <c r="D114" s="19"/>
      <c r="E114" s="124" t="s">
        <v>347</v>
      </c>
      <c r="F114" s="122"/>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2"/>
      <c r="AC114" s="122"/>
      <c r="AD114" s="123"/>
      <c r="AE114" s="124"/>
      <c r="AF114" s="124"/>
      <c r="AG114" s="123"/>
      <c r="AH114" s="123"/>
      <c r="AI114" s="123"/>
      <c r="AJ114" s="122"/>
      <c r="AK114" s="122"/>
      <c r="AL114" s="125"/>
    </row>
  </sheetData>
  <mergeCells count="99">
    <mergeCell ref="M10:O11"/>
    <mergeCell ref="P11:R11"/>
    <mergeCell ref="S11:U11"/>
    <mergeCell ref="V11:X11"/>
    <mergeCell ref="J10:L11"/>
    <mergeCell ref="P10:AA10"/>
    <mergeCell ref="AB10:AD11"/>
    <mergeCell ref="AE10:AF11"/>
    <mergeCell ref="AG10:AI11"/>
    <mergeCell ref="AJ10:AK11"/>
    <mergeCell ref="AL10:AL11"/>
    <mergeCell ref="Y11:AA11"/>
    <mergeCell ref="A10:A11"/>
    <mergeCell ref="B10:B11"/>
    <mergeCell ref="C10:C11"/>
    <mergeCell ref="D10:D11"/>
    <mergeCell ref="E10:E11"/>
    <mergeCell ref="F10:F11"/>
    <mergeCell ref="G10:I11"/>
    <mergeCell ref="AE12:AF12"/>
    <mergeCell ref="AG12:AI12"/>
    <mergeCell ref="AJ12:AK12"/>
    <mergeCell ref="AL12:AL13"/>
    <mergeCell ref="J12:L12"/>
    <mergeCell ref="M12:O12"/>
    <mergeCell ref="P12:R12"/>
    <mergeCell ref="S12:U12"/>
    <mergeCell ref="V12:X12"/>
    <mergeCell ref="Y12:AA12"/>
    <mergeCell ref="AB12:AD12"/>
    <mergeCell ref="AF14:AF15"/>
    <mergeCell ref="AI14:AI15"/>
    <mergeCell ref="AK14:AK15"/>
    <mergeCell ref="AL14:AL15"/>
    <mergeCell ref="L14:L15"/>
    <mergeCell ref="O14:O15"/>
    <mergeCell ref="R14:R15"/>
    <mergeCell ref="U14:U15"/>
    <mergeCell ref="X14:X15"/>
    <mergeCell ref="AA14:AA15"/>
    <mergeCell ref="AD14:AD15"/>
    <mergeCell ref="A17:A18"/>
    <mergeCell ref="B17:B18"/>
    <mergeCell ref="C17:C18"/>
    <mergeCell ref="D17:D18"/>
    <mergeCell ref="E17:E18"/>
    <mergeCell ref="B19:B20"/>
    <mergeCell ref="E19:E20"/>
    <mergeCell ref="A19:A20"/>
    <mergeCell ref="A36:A37"/>
    <mergeCell ref="B36:B37"/>
    <mergeCell ref="C36:C37"/>
    <mergeCell ref="D36:D37"/>
    <mergeCell ref="E36:E37"/>
    <mergeCell ref="I36:I37"/>
    <mergeCell ref="A12:A13"/>
    <mergeCell ref="B12:B13"/>
    <mergeCell ref="C12:C13"/>
    <mergeCell ref="D12:D13"/>
    <mergeCell ref="E12:E13"/>
    <mergeCell ref="F12:F13"/>
    <mergeCell ref="G12:I12"/>
    <mergeCell ref="A14:A16"/>
    <mergeCell ref="B14:B16"/>
    <mergeCell ref="C14:C16"/>
    <mergeCell ref="D14:D16"/>
    <mergeCell ref="E14:E16"/>
    <mergeCell ref="F14:F15"/>
    <mergeCell ref="I14:I15"/>
    <mergeCell ref="X19:X20"/>
    <mergeCell ref="AA19:AA20"/>
    <mergeCell ref="AD19:AD20"/>
    <mergeCell ref="AF19:AF20"/>
    <mergeCell ref="AI19:AI20"/>
    <mergeCell ref="AK19:AK20"/>
    <mergeCell ref="AL19:AL20"/>
    <mergeCell ref="C19:C20"/>
    <mergeCell ref="D19:D20"/>
    <mergeCell ref="I19:I20"/>
    <mergeCell ref="L19:L20"/>
    <mergeCell ref="O19:O20"/>
    <mergeCell ref="R19:R20"/>
    <mergeCell ref="U19:U20"/>
    <mergeCell ref="AF36:AF37"/>
    <mergeCell ref="AI36:AI37"/>
    <mergeCell ref="AK36:AK37"/>
    <mergeCell ref="AL36:AL37"/>
    <mergeCell ref="L36:L37"/>
    <mergeCell ref="O36:O37"/>
    <mergeCell ref="R36:R37"/>
    <mergeCell ref="U36:U37"/>
    <mergeCell ref="X36:X37"/>
    <mergeCell ref="AA36:AA37"/>
    <mergeCell ref="AD36:AD37"/>
    <mergeCell ref="F110:O110"/>
    <mergeCell ref="A111:D111"/>
    <mergeCell ref="A112:D112"/>
    <mergeCell ref="A113:D113"/>
    <mergeCell ref="A114:D11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19.14"/>
    <col customWidth="1" min="4" max="4" width="19.71"/>
    <col customWidth="1" min="5" max="5" width="27.57"/>
    <col customWidth="1" min="6" max="6" width="40.14"/>
    <col customWidth="1" min="7" max="8" width="14.71"/>
    <col customWidth="1" min="9" max="9" width="20.43"/>
    <col customWidth="1" min="10" max="11" width="14.71"/>
    <col customWidth="1" min="12" max="12" width="13.14"/>
    <col customWidth="1" min="13" max="14" width="14.71"/>
    <col customWidth="1" min="15" max="15" width="20.29"/>
    <col customWidth="1" min="16" max="17" width="14.71"/>
    <col customWidth="1" min="18" max="18" width="18.43"/>
    <col customWidth="1" min="19" max="20" width="12.57"/>
    <col customWidth="1" min="21" max="21" width="20.0"/>
    <col customWidth="1" min="22" max="23" width="12.57"/>
    <col customWidth="1" min="24" max="24" width="20.29"/>
    <col customWidth="1" min="25" max="26" width="12.57"/>
    <col customWidth="1" min="27" max="27" width="20.43"/>
    <col customWidth="1" min="28" max="29" width="14.71"/>
    <col customWidth="1" min="30" max="30" width="20.0"/>
    <col customWidth="1" min="31" max="32" width="16.57"/>
    <col customWidth="1" min="33" max="34" width="15.57"/>
    <col customWidth="1" min="35" max="35" width="20.0"/>
    <col customWidth="1" min="36" max="37" width="18.86"/>
    <col customWidth="1" min="38" max="38" width="27.0"/>
  </cols>
  <sheetData>
    <row r="1" hidden="1">
      <c r="A1" s="106" t="s">
        <v>0</v>
      </c>
      <c r="B1" s="107"/>
      <c r="C1" s="107"/>
      <c r="D1" s="107"/>
      <c r="E1" s="107"/>
      <c r="F1" s="107"/>
      <c r="G1" s="107"/>
      <c r="H1" s="107"/>
      <c r="I1" s="107"/>
      <c r="J1" s="108"/>
      <c r="K1" s="108"/>
      <c r="L1" s="108"/>
      <c r="M1" s="108"/>
      <c r="N1" s="108"/>
      <c r="O1" s="108"/>
      <c r="P1" s="107"/>
      <c r="Q1" s="107"/>
      <c r="R1" s="126"/>
      <c r="S1" s="107"/>
      <c r="T1" s="107"/>
      <c r="U1" s="126"/>
      <c r="V1" s="107"/>
      <c r="W1" s="107"/>
      <c r="X1" s="126"/>
      <c r="Y1" s="107"/>
      <c r="Z1" s="107"/>
      <c r="AA1" s="126"/>
      <c r="AB1" s="107"/>
      <c r="AC1" s="107"/>
      <c r="AD1" s="107"/>
      <c r="AE1" s="107"/>
      <c r="AF1" s="107"/>
      <c r="AG1" s="108"/>
      <c r="AH1" s="108"/>
      <c r="AI1" s="108"/>
      <c r="AJ1" s="108"/>
      <c r="AK1" s="108"/>
      <c r="AL1" s="107"/>
    </row>
    <row r="2" hidden="1">
      <c r="A2" s="106" t="s">
        <v>1</v>
      </c>
      <c r="B2" s="107"/>
      <c r="C2" s="107"/>
      <c r="D2" s="107"/>
      <c r="E2" s="107"/>
      <c r="F2" s="107"/>
      <c r="G2" s="107"/>
      <c r="H2" s="107"/>
      <c r="I2" s="107"/>
      <c r="J2" s="108"/>
      <c r="K2" s="108"/>
      <c r="L2" s="108"/>
      <c r="M2" s="108"/>
      <c r="N2" s="108"/>
      <c r="O2" s="108"/>
      <c r="P2" s="107"/>
      <c r="Q2" s="107"/>
      <c r="R2" s="126"/>
      <c r="S2" s="107"/>
      <c r="T2" s="107"/>
      <c r="U2" s="126"/>
      <c r="V2" s="107"/>
      <c r="W2" s="107"/>
      <c r="X2" s="126"/>
      <c r="Y2" s="107"/>
      <c r="Z2" s="107"/>
      <c r="AA2" s="126"/>
      <c r="AB2" s="107"/>
      <c r="AC2" s="107"/>
      <c r="AD2" s="107"/>
      <c r="AE2" s="107"/>
      <c r="AF2" s="107"/>
      <c r="AG2" s="108"/>
      <c r="AH2" s="108"/>
      <c r="AI2" s="108"/>
      <c r="AJ2" s="108"/>
      <c r="AK2" s="108"/>
      <c r="AL2" s="107"/>
    </row>
    <row r="3" hidden="1">
      <c r="A3" s="106" t="s">
        <v>2</v>
      </c>
      <c r="B3" s="107"/>
      <c r="C3" s="107"/>
      <c r="D3" s="107"/>
      <c r="E3" s="107"/>
      <c r="F3" s="107"/>
      <c r="G3" s="107"/>
      <c r="H3" s="107"/>
      <c r="I3" s="107"/>
      <c r="J3" s="108"/>
      <c r="K3" s="108"/>
      <c r="L3" s="108"/>
      <c r="M3" s="108"/>
      <c r="N3" s="108"/>
      <c r="O3" s="108"/>
      <c r="P3" s="107"/>
      <c r="Q3" s="107"/>
      <c r="R3" s="126"/>
      <c r="S3" s="107"/>
      <c r="T3" s="107"/>
      <c r="U3" s="126"/>
      <c r="V3" s="107"/>
      <c r="W3" s="107"/>
      <c r="X3" s="126"/>
      <c r="Y3" s="107"/>
      <c r="Z3" s="107"/>
      <c r="AA3" s="126"/>
      <c r="AB3" s="107"/>
      <c r="AC3" s="107"/>
      <c r="AD3" s="107"/>
      <c r="AE3" s="107"/>
      <c r="AF3" s="107"/>
      <c r="AG3" s="108"/>
      <c r="AH3" s="108"/>
      <c r="AI3" s="108"/>
      <c r="AJ3" s="108"/>
      <c r="AK3" s="108"/>
      <c r="AL3" s="107"/>
    </row>
    <row r="4" hidden="1">
      <c r="A4" s="109"/>
      <c r="B4" s="109"/>
      <c r="C4" s="109"/>
      <c r="D4" s="109"/>
      <c r="E4" s="109"/>
      <c r="F4" s="109"/>
      <c r="G4" s="109"/>
      <c r="H4" s="109"/>
      <c r="I4" s="109"/>
      <c r="J4" s="110"/>
      <c r="K4" s="110"/>
      <c r="L4" s="110"/>
      <c r="M4" s="110"/>
      <c r="N4" s="110"/>
      <c r="O4" s="110"/>
      <c r="P4" s="109"/>
      <c r="Q4" s="109"/>
      <c r="R4" s="127"/>
      <c r="S4" s="109"/>
      <c r="T4" s="109"/>
      <c r="U4" s="127"/>
      <c r="V4" s="109"/>
      <c r="W4" s="109"/>
      <c r="X4" s="127"/>
      <c r="Y4" s="109"/>
      <c r="Z4" s="109"/>
      <c r="AA4" s="127"/>
      <c r="AB4" s="109"/>
      <c r="AC4" s="109"/>
      <c r="AD4" s="109"/>
      <c r="AE4" s="109"/>
      <c r="AF4" s="109"/>
      <c r="AG4" s="110"/>
      <c r="AH4" s="110"/>
      <c r="AI4" s="110"/>
      <c r="AJ4" s="110"/>
      <c r="AK4" s="110"/>
      <c r="AL4" s="109"/>
    </row>
    <row r="5" hidden="1">
      <c r="A5" s="111" t="s">
        <v>3</v>
      </c>
      <c r="B5" s="112"/>
      <c r="C5" s="112"/>
      <c r="D5" s="112"/>
      <c r="E5" s="112"/>
      <c r="F5" s="112"/>
      <c r="G5" s="112"/>
      <c r="H5" s="112"/>
      <c r="I5" s="112"/>
      <c r="J5" s="111"/>
      <c r="K5" s="111"/>
      <c r="L5" s="111"/>
      <c r="M5" s="111"/>
      <c r="N5" s="111"/>
      <c r="O5" s="111"/>
      <c r="P5" s="112"/>
      <c r="Q5" s="112"/>
      <c r="R5" s="128"/>
      <c r="S5" s="112"/>
      <c r="T5" s="112"/>
      <c r="U5" s="128"/>
      <c r="V5" s="112"/>
      <c r="W5" s="112"/>
      <c r="X5" s="128"/>
      <c r="Y5" s="112"/>
      <c r="Z5" s="112"/>
      <c r="AA5" s="128"/>
      <c r="AB5" s="112"/>
      <c r="AC5" s="112"/>
      <c r="AD5" s="112"/>
      <c r="AE5" s="112"/>
      <c r="AF5" s="112"/>
      <c r="AG5" s="111"/>
      <c r="AH5" s="111"/>
      <c r="AI5" s="111"/>
      <c r="AJ5" s="111"/>
      <c r="AK5" s="111"/>
      <c r="AL5" s="112"/>
    </row>
    <row r="6" hidden="1">
      <c r="A6" s="111" t="s">
        <v>4</v>
      </c>
      <c r="B6" s="112"/>
      <c r="C6" s="112"/>
      <c r="D6" s="112"/>
      <c r="E6" s="112"/>
      <c r="F6" s="112"/>
      <c r="G6" s="112"/>
      <c r="H6" s="112"/>
      <c r="I6" s="112"/>
      <c r="J6" s="111"/>
      <c r="K6" s="111"/>
      <c r="L6" s="111"/>
      <c r="M6" s="111"/>
      <c r="N6" s="111"/>
      <c r="O6" s="111"/>
      <c r="P6" s="112"/>
      <c r="Q6" s="112"/>
      <c r="R6" s="128"/>
      <c r="S6" s="112"/>
      <c r="T6" s="112"/>
      <c r="U6" s="128"/>
      <c r="V6" s="112"/>
      <c r="W6" s="112"/>
      <c r="X6" s="128"/>
      <c r="Y6" s="112"/>
      <c r="Z6" s="112"/>
      <c r="AA6" s="128"/>
      <c r="AB6" s="112"/>
      <c r="AC6" s="112"/>
      <c r="AD6" s="112"/>
      <c r="AE6" s="112"/>
      <c r="AF6" s="112"/>
      <c r="AG6" s="111"/>
      <c r="AH6" s="111"/>
      <c r="AI6" s="111"/>
      <c r="AJ6" s="111"/>
      <c r="AK6" s="111"/>
      <c r="AL6" s="112"/>
    </row>
    <row r="7" hidden="1">
      <c r="A7" s="111" t="s">
        <v>5</v>
      </c>
      <c r="B7" s="112"/>
      <c r="C7" s="112"/>
      <c r="D7" s="112"/>
      <c r="E7" s="112"/>
      <c r="F7" s="112"/>
      <c r="G7" s="112"/>
      <c r="H7" s="112"/>
      <c r="I7" s="112"/>
      <c r="J7" s="111"/>
      <c r="K7" s="111"/>
      <c r="L7" s="111"/>
      <c r="M7" s="111"/>
      <c r="N7" s="111"/>
      <c r="O7" s="111"/>
      <c r="P7" s="112"/>
      <c r="Q7" s="112"/>
      <c r="R7" s="128"/>
      <c r="S7" s="112"/>
      <c r="T7" s="112"/>
      <c r="U7" s="128"/>
      <c r="V7" s="112"/>
      <c r="W7" s="112"/>
      <c r="X7" s="128"/>
      <c r="Y7" s="112"/>
      <c r="Z7" s="112"/>
      <c r="AA7" s="128"/>
      <c r="AB7" s="112"/>
      <c r="AC7" s="112"/>
      <c r="AD7" s="112"/>
      <c r="AE7" s="112"/>
      <c r="AF7" s="112"/>
      <c r="AG7" s="111"/>
      <c r="AH7" s="111"/>
      <c r="AI7" s="111"/>
      <c r="AJ7" s="111"/>
      <c r="AK7" s="111"/>
      <c r="AL7" s="112"/>
    </row>
    <row r="8" hidden="1">
      <c r="A8" s="111" t="s">
        <v>6</v>
      </c>
      <c r="B8" s="112"/>
      <c r="C8" s="112"/>
      <c r="D8" s="112"/>
      <c r="E8" s="112"/>
      <c r="F8" s="112"/>
      <c r="G8" s="112"/>
      <c r="H8" s="112"/>
      <c r="I8" s="112"/>
      <c r="J8" s="111"/>
      <c r="K8" s="111"/>
      <c r="L8" s="111"/>
      <c r="M8" s="111"/>
      <c r="N8" s="111"/>
      <c r="O8" s="111"/>
      <c r="P8" s="112"/>
      <c r="Q8" s="112"/>
      <c r="R8" s="128"/>
      <c r="S8" s="112"/>
      <c r="T8" s="112"/>
      <c r="U8" s="128"/>
      <c r="V8" s="112"/>
      <c r="W8" s="112"/>
      <c r="X8" s="128"/>
      <c r="Y8" s="112"/>
      <c r="Z8" s="112"/>
      <c r="AA8" s="128"/>
      <c r="AB8" s="112"/>
      <c r="AC8" s="112"/>
      <c r="AD8" s="112"/>
      <c r="AE8" s="112"/>
      <c r="AF8" s="112"/>
      <c r="AG8" s="111"/>
      <c r="AH8" s="111"/>
      <c r="AI8" s="111"/>
      <c r="AJ8" s="111"/>
      <c r="AK8" s="111"/>
      <c r="AL8" s="112"/>
    </row>
    <row r="9" hidden="1">
      <c r="A9" s="111" t="s">
        <v>7</v>
      </c>
      <c r="B9" s="112"/>
      <c r="C9" s="112"/>
      <c r="D9" s="112"/>
      <c r="E9" s="112"/>
      <c r="F9" s="112"/>
      <c r="G9" s="112"/>
      <c r="H9" s="112"/>
      <c r="I9" s="112"/>
      <c r="J9" s="111"/>
      <c r="K9" s="111"/>
      <c r="L9" s="111"/>
      <c r="M9" s="111"/>
      <c r="N9" s="111"/>
      <c r="O9" s="111"/>
      <c r="P9" s="112"/>
      <c r="Q9" s="112"/>
      <c r="R9" s="128"/>
      <c r="S9" s="112"/>
      <c r="T9" s="112"/>
      <c r="U9" s="128"/>
      <c r="V9" s="112"/>
      <c r="W9" s="112"/>
      <c r="X9" s="128"/>
      <c r="Y9" s="112"/>
      <c r="Z9" s="112"/>
      <c r="AA9" s="128"/>
      <c r="AB9" s="112"/>
      <c r="AC9" s="112"/>
      <c r="AD9" s="112"/>
      <c r="AE9" s="112"/>
      <c r="AF9" s="112"/>
      <c r="AG9" s="111"/>
      <c r="AH9" s="111"/>
      <c r="AI9" s="111"/>
      <c r="AJ9" s="111"/>
      <c r="AK9" s="111"/>
      <c r="AL9" s="112"/>
    </row>
    <row r="10" ht="45.0" customHeight="1">
      <c r="A10" s="9" t="s">
        <v>8</v>
      </c>
      <c r="B10" s="9" t="s">
        <v>9</v>
      </c>
      <c r="C10" s="9" t="s">
        <v>10</v>
      </c>
      <c r="D10" s="9" t="s">
        <v>11</v>
      </c>
      <c r="E10" s="9" t="s">
        <v>12</v>
      </c>
      <c r="F10" s="9" t="s">
        <v>13</v>
      </c>
      <c r="G10" s="129" t="s">
        <v>14</v>
      </c>
      <c r="H10" s="11"/>
      <c r="I10" s="12"/>
      <c r="J10" s="130" t="s">
        <v>15</v>
      </c>
      <c r="K10" s="11"/>
      <c r="L10" s="12"/>
      <c r="M10" s="129" t="s">
        <v>16</v>
      </c>
      <c r="N10" s="11"/>
      <c r="O10" s="12"/>
      <c r="P10" s="14" t="s">
        <v>17</v>
      </c>
      <c r="Q10" s="15"/>
      <c r="R10" s="15"/>
      <c r="S10" s="15"/>
      <c r="T10" s="15"/>
      <c r="U10" s="15"/>
      <c r="V10" s="15"/>
      <c r="W10" s="15"/>
      <c r="X10" s="15"/>
      <c r="Y10" s="15"/>
      <c r="Z10" s="15"/>
      <c r="AA10" s="16"/>
      <c r="AB10" s="129" t="s">
        <v>18</v>
      </c>
      <c r="AC10" s="11"/>
      <c r="AD10" s="12"/>
      <c r="AE10" s="129" t="s">
        <v>19</v>
      </c>
      <c r="AF10" s="12"/>
      <c r="AG10" s="129" t="s">
        <v>20</v>
      </c>
      <c r="AH10" s="11"/>
      <c r="AI10" s="12"/>
      <c r="AJ10" s="129" t="s">
        <v>21</v>
      </c>
      <c r="AK10" s="12"/>
      <c r="AL10" s="9" t="s">
        <v>22</v>
      </c>
    </row>
    <row r="11" ht="45.0" customHeight="1">
      <c r="A11" s="17"/>
      <c r="B11" s="17"/>
      <c r="C11" s="17"/>
      <c r="D11" s="17"/>
      <c r="E11" s="17"/>
      <c r="F11" s="17"/>
      <c r="G11" s="18"/>
      <c r="H11" s="19"/>
      <c r="I11" s="20"/>
      <c r="J11" s="18"/>
      <c r="K11" s="19"/>
      <c r="L11" s="20"/>
      <c r="M11" s="18"/>
      <c r="N11" s="19"/>
      <c r="O11" s="20"/>
      <c r="P11" s="14" t="s">
        <v>23</v>
      </c>
      <c r="Q11" s="15"/>
      <c r="R11" s="16"/>
      <c r="S11" s="14" t="s">
        <v>24</v>
      </c>
      <c r="T11" s="15"/>
      <c r="U11" s="16"/>
      <c r="V11" s="14" t="s">
        <v>25</v>
      </c>
      <c r="W11" s="15"/>
      <c r="X11" s="16"/>
      <c r="Y11" s="14" t="s">
        <v>26</v>
      </c>
      <c r="Z11" s="15"/>
      <c r="AA11" s="16"/>
      <c r="AB11" s="18"/>
      <c r="AC11" s="19"/>
      <c r="AD11" s="20"/>
      <c r="AE11" s="18"/>
      <c r="AF11" s="20"/>
      <c r="AG11" s="18"/>
      <c r="AH11" s="19"/>
      <c r="AI11" s="20"/>
      <c r="AJ11" s="18"/>
      <c r="AK11" s="20"/>
      <c r="AL11" s="17"/>
    </row>
    <row r="12">
      <c r="A12" s="131">
        <v>1.0</v>
      </c>
      <c r="B12" s="131">
        <v>2.0</v>
      </c>
      <c r="C12" s="131">
        <v>3.0</v>
      </c>
      <c r="D12" s="131">
        <v>4.0</v>
      </c>
      <c r="E12" s="131">
        <v>5.0</v>
      </c>
      <c r="F12" s="131">
        <v>6.0</v>
      </c>
      <c r="G12" s="132">
        <v>7.0</v>
      </c>
      <c r="H12" s="15"/>
      <c r="I12" s="16"/>
      <c r="J12" s="133">
        <v>8.0</v>
      </c>
      <c r="K12" s="15"/>
      <c r="L12" s="16"/>
      <c r="M12" s="132">
        <v>9.0</v>
      </c>
      <c r="N12" s="15"/>
      <c r="O12" s="16"/>
      <c r="P12" s="132">
        <v>10.0</v>
      </c>
      <c r="Q12" s="15"/>
      <c r="R12" s="16"/>
      <c r="S12" s="132">
        <v>11.0</v>
      </c>
      <c r="T12" s="15"/>
      <c r="U12" s="16"/>
      <c r="V12" s="132">
        <v>12.0</v>
      </c>
      <c r="W12" s="15"/>
      <c r="X12" s="16"/>
      <c r="Y12" s="132">
        <v>13.0</v>
      </c>
      <c r="Z12" s="15"/>
      <c r="AA12" s="16"/>
      <c r="AB12" s="132" t="s">
        <v>27</v>
      </c>
      <c r="AC12" s="15"/>
      <c r="AD12" s="16"/>
      <c r="AE12" s="132" t="s">
        <v>28</v>
      </c>
      <c r="AF12" s="16"/>
      <c r="AG12" s="132" t="s">
        <v>29</v>
      </c>
      <c r="AH12" s="15"/>
      <c r="AI12" s="16"/>
      <c r="AJ12" s="132" t="s">
        <v>30</v>
      </c>
      <c r="AK12" s="16"/>
      <c r="AL12" s="131">
        <v>18.0</v>
      </c>
    </row>
    <row r="13">
      <c r="A13" s="17"/>
      <c r="B13" s="17"/>
      <c r="C13" s="17"/>
      <c r="D13" s="17"/>
      <c r="E13" s="17"/>
      <c r="F13" s="17"/>
      <c r="G13" s="134" t="s">
        <v>31</v>
      </c>
      <c r="H13" s="134" t="s">
        <v>32</v>
      </c>
      <c r="I13" s="134" t="s">
        <v>33</v>
      </c>
      <c r="J13" s="135" t="s">
        <v>31</v>
      </c>
      <c r="K13" s="135" t="s">
        <v>32</v>
      </c>
      <c r="L13" s="135" t="s">
        <v>33</v>
      </c>
      <c r="M13" s="134" t="s">
        <v>31</v>
      </c>
      <c r="N13" s="134" t="s">
        <v>32</v>
      </c>
      <c r="O13" s="134" t="s">
        <v>33</v>
      </c>
      <c r="P13" s="134" t="s">
        <v>31</v>
      </c>
      <c r="Q13" s="134" t="s">
        <v>32</v>
      </c>
      <c r="R13" s="134" t="s">
        <v>33</v>
      </c>
      <c r="S13" s="134" t="s">
        <v>31</v>
      </c>
      <c r="T13" s="134" t="s">
        <v>32</v>
      </c>
      <c r="U13" s="134" t="s">
        <v>33</v>
      </c>
      <c r="V13" s="134" t="s">
        <v>31</v>
      </c>
      <c r="W13" s="134" t="s">
        <v>32</v>
      </c>
      <c r="X13" s="134" t="s">
        <v>33</v>
      </c>
      <c r="Y13" s="134" t="s">
        <v>31</v>
      </c>
      <c r="Z13" s="134" t="s">
        <v>32</v>
      </c>
      <c r="AA13" s="134" t="s">
        <v>33</v>
      </c>
      <c r="AB13" s="134" t="s">
        <v>31</v>
      </c>
      <c r="AC13" s="134" t="s">
        <v>32</v>
      </c>
      <c r="AD13" s="134" t="s">
        <v>33</v>
      </c>
      <c r="AE13" s="134" t="s">
        <v>31</v>
      </c>
      <c r="AF13" s="134" t="s">
        <v>33</v>
      </c>
      <c r="AG13" s="134" t="s">
        <v>31</v>
      </c>
      <c r="AH13" s="134" t="s">
        <v>32</v>
      </c>
      <c r="AI13" s="134" t="s">
        <v>33</v>
      </c>
      <c r="AJ13" s="134" t="s">
        <v>31</v>
      </c>
      <c r="AK13" s="134" t="s">
        <v>33</v>
      </c>
      <c r="AL13" s="17"/>
    </row>
    <row r="14" ht="45.75" customHeight="1">
      <c r="A14" s="136"/>
      <c r="B14" s="31" t="s">
        <v>348</v>
      </c>
      <c r="C14" s="136"/>
      <c r="D14" s="136"/>
      <c r="E14" s="136"/>
      <c r="F14" s="31" t="s">
        <v>320</v>
      </c>
      <c r="G14" s="38">
        <v>24.6</v>
      </c>
      <c r="H14" s="38" t="s">
        <v>321</v>
      </c>
      <c r="I14" s="37">
        <f>I16+I17+I34</f>
        <v>11630000000</v>
      </c>
      <c r="J14" s="137">
        <v>0.0</v>
      </c>
      <c r="K14" s="137" t="s">
        <v>321</v>
      </c>
      <c r="L14" s="113">
        <f>L16+L17+L34</f>
        <v>0</v>
      </c>
      <c r="M14" s="38">
        <v>24.2</v>
      </c>
      <c r="N14" s="38" t="s">
        <v>321</v>
      </c>
      <c r="O14" s="37">
        <f>O16+O17+O34</f>
        <v>4595000000</v>
      </c>
      <c r="P14" s="38">
        <v>0.0</v>
      </c>
      <c r="Q14" s="38" t="s">
        <v>321</v>
      </c>
      <c r="R14" s="37">
        <f>R16+R17+R34</f>
        <v>395135748</v>
      </c>
      <c r="S14" s="38">
        <v>0.0</v>
      </c>
      <c r="T14" s="38" t="s">
        <v>321</v>
      </c>
      <c r="U14" s="37">
        <f>U16+U17+U34</f>
        <v>639285522</v>
      </c>
      <c r="V14" s="38">
        <v>0.0</v>
      </c>
      <c r="W14" s="38" t="s">
        <v>321</v>
      </c>
      <c r="X14" s="37">
        <f>X16+X17+X34</f>
        <v>1177166272</v>
      </c>
      <c r="Y14" s="38">
        <v>0.0</v>
      </c>
      <c r="Z14" s="38" t="s">
        <v>321</v>
      </c>
      <c r="AA14" s="37">
        <f>AA16+AA17+AA34</f>
        <v>0</v>
      </c>
      <c r="AB14" s="38">
        <f t="shared" ref="AB14:AB85" si="1">P14+S14+V14+Y14</f>
        <v>0</v>
      </c>
      <c r="AC14" s="38" t="s">
        <v>321</v>
      </c>
      <c r="AD14" s="37">
        <f>AD16+AD17+AD34</f>
        <v>2211587542</v>
      </c>
      <c r="AE14" s="38">
        <f t="shared" ref="AE14:AE107" si="2">IFERROR((AB14/M14)*100,0)</f>
        <v>0</v>
      </c>
      <c r="AF14" s="40">
        <f>IFERROR((AD14/O14)*100,0)</f>
        <v>48.13030559</v>
      </c>
      <c r="AG14" s="38">
        <f t="shared" ref="AG14:AG107" si="3">J14+AB14</f>
        <v>0</v>
      </c>
      <c r="AH14" s="38" t="s">
        <v>321</v>
      </c>
      <c r="AI14" s="138">
        <f>L14+AD14</f>
        <v>2211587542</v>
      </c>
      <c r="AJ14" s="38">
        <f t="shared" ref="AJ14:AJ107" si="4">(AG14/G14)*100</f>
        <v>0</v>
      </c>
      <c r="AK14" s="40">
        <f>(AI14/I14)*100</f>
        <v>19.01622994</v>
      </c>
      <c r="AL14" s="31" t="s">
        <v>37</v>
      </c>
    </row>
    <row r="15" ht="45.75" customHeight="1">
      <c r="A15" s="17"/>
      <c r="B15" s="17"/>
      <c r="C15" s="17"/>
      <c r="D15" s="17"/>
      <c r="E15" s="17"/>
      <c r="F15" s="17"/>
      <c r="G15" s="38">
        <v>21.7</v>
      </c>
      <c r="H15" s="38" t="s">
        <v>44</v>
      </c>
      <c r="I15" s="17"/>
      <c r="J15" s="137">
        <v>0.0</v>
      </c>
      <c r="K15" s="137" t="s">
        <v>44</v>
      </c>
      <c r="L15" s="17"/>
      <c r="M15" s="38">
        <v>21.3</v>
      </c>
      <c r="N15" s="38" t="s">
        <v>44</v>
      </c>
      <c r="O15" s="17"/>
      <c r="P15" s="38">
        <v>0.0</v>
      </c>
      <c r="Q15" s="38" t="s">
        <v>44</v>
      </c>
      <c r="R15" s="17"/>
      <c r="S15" s="38">
        <v>0.0</v>
      </c>
      <c r="T15" s="38" t="s">
        <v>44</v>
      </c>
      <c r="U15" s="17"/>
      <c r="V15" s="38">
        <v>0.0</v>
      </c>
      <c r="W15" s="38" t="s">
        <v>44</v>
      </c>
      <c r="X15" s="17"/>
      <c r="Y15" s="38">
        <v>0.0</v>
      </c>
      <c r="Z15" s="38" t="s">
        <v>44</v>
      </c>
      <c r="AA15" s="17"/>
      <c r="AB15" s="38">
        <f t="shared" si="1"/>
        <v>0</v>
      </c>
      <c r="AC15" s="38" t="s">
        <v>44</v>
      </c>
      <c r="AD15" s="17"/>
      <c r="AE15" s="38">
        <f t="shared" si="2"/>
        <v>0</v>
      </c>
      <c r="AF15" s="17"/>
      <c r="AG15" s="38">
        <f t="shared" si="3"/>
        <v>0</v>
      </c>
      <c r="AH15" s="38" t="s">
        <v>44</v>
      </c>
      <c r="AI15" s="17"/>
      <c r="AJ15" s="38">
        <f t="shared" si="4"/>
        <v>0</v>
      </c>
      <c r="AK15" s="17"/>
      <c r="AL15" s="17"/>
    </row>
    <row r="16">
      <c r="A16" s="136"/>
      <c r="B16" s="136"/>
      <c r="C16" s="31" t="s">
        <v>39</v>
      </c>
      <c r="D16" s="136"/>
      <c r="E16" s="136"/>
      <c r="F16" s="87" t="s">
        <v>323</v>
      </c>
      <c r="G16" s="38">
        <v>100.0</v>
      </c>
      <c r="H16" s="38" t="s">
        <v>44</v>
      </c>
      <c r="I16" s="46">
        <f>I18+I27</f>
        <v>4690000000</v>
      </c>
      <c r="J16" s="137">
        <v>0.0</v>
      </c>
      <c r="K16" s="137" t="s">
        <v>44</v>
      </c>
      <c r="L16" s="49">
        <f>L18+L27</f>
        <v>0</v>
      </c>
      <c r="M16" s="38">
        <v>100.0</v>
      </c>
      <c r="N16" s="38" t="s">
        <v>44</v>
      </c>
      <c r="O16" s="46">
        <f>O18+O27</f>
        <v>1500000000</v>
      </c>
      <c r="P16" s="38">
        <v>0.0</v>
      </c>
      <c r="Q16" s="38" t="s">
        <v>44</v>
      </c>
      <c r="R16" s="46">
        <f>R18+R27</f>
        <v>231447950</v>
      </c>
      <c r="S16" s="38">
        <v>0.0</v>
      </c>
      <c r="T16" s="38" t="s">
        <v>44</v>
      </c>
      <c r="U16" s="46">
        <f>U18+U27</f>
        <v>328598161</v>
      </c>
      <c r="V16" s="38">
        <v>0.0</v>
      </c>
      <c r="W16" s="38" t="s">
        <v>44</v>
      </c>
      <c r="X16" s="46">
        <f>X18+X27</f>
        <v>457951600</v>
      </c>
      <c r="Y16" s="38">
        <v>0.0</v>
      </c>
      <c r="Z16" s="38" t="s">
        <v>44</v>
      </c>
      <c r="AA16" s="46">
        <f>AA18+AA27</f>
        <v>0</v>
      </c>
      <c r="AB16" s="38">
        <f t="shared" si="1"/>
        <v>0</v>
      </c>
      <c r="AC16" s="38" t="s">
        <v>44</v>
      </c>
      <c r="AD16" s="46">
        <f t="shared" ref="AD16:AD18" si="5">R16+U16+X16+AA16</f>
        <v>1017997711</v>
      </c>
      <c r="AE16" s="38">
        <f t="shared" si="2"/>
        <v>0</v>
      </c>
      <c r="AF16" s="38">
        <f t="shared" ref="AF16:AF18" si="6">(AD16/O16)*100</f>
        <v>67.86651407</v>
      </c>
      <c r="AG16" s="38">
        <f t="shared" si="3"/>
        <v>0</v>
      </c>
      <c r="AH16" s="38" t="s">
        <v>44</v>
      </c>
      <c r="AI16" s="139">
        <f t="shared" ref="AI16:AI18" si="7">L16+AD16</f>
        <v>1017997711</v>
      </c>
      <c r="AJ16" s="38">
        <f t="shared" si="4"/>
        <v>0</v>
      </c>
      <c r="AK16" s="38">
        <f t="shared" ref="AK16:AK18" si="8">(AI16/I16)*100</f>
        <v>21.70570812</v>
      </c>
      <c r="AL16" s="87" t="s">
        <v>37</v>
      </c>
    </row>
    <row r="17">
      <c r="A17" s="17"/>
      <c r="B17" s="17"/>
      <c r="C17" s="17"/>
      <c r="D17" s="17"/>
      <c r="E17" s="17"/>
      <c r="F17" s="87" t="s">
        <v>324</v>
      </c>
      <c r="G17" s="38">
        <v>92.0</v>
      </c>
      <c r="H17" s="38" t="s">
        <v>44</v>
      </c>
      <c r="I17" s="46">
        <f>I31</f>
        <v>585000000</v>
      </c>
      <c r="J17" s="137">
        <v>0.0</v>
      </c>
      <c r="K17" s="137" t="s">
        <v>44</v>
      </c>
      <c r="L17" s="49">
        <f>L31</f>
        <v>0</v>
      </c>
      <c r="M17" s="38">
        <v>91.0</v>
      </c>
      <c r="N17" s="38" t="s">
        <v>44</v>
      </c>
      <c r="O17" s="46">
        <f>O31</f>
        <v>165000000</v>
      </c>
      <c r="P17" s="38">
        <v>0.0</v>
      </c>
      <c r="Q17" s="38" t="s">
        <v>44</v>
      </c>
      <c r="R17" s="46">
        <f>R31</f>
        <v>9377550</v>
      </c>
      <c r="S17" s="38">
        <v>0.0</v>
      </c>
      <c r="T17" s="38" t="s">
        <v>44</v>
      </c>
      <c r="U17" s="46">
        <f>U31</f>
        <v>66510750</v>
      </c>
      <c r="V17" s="38">
        <v>0.0</v>
      </c>
      <c r="W17" s="38" t="s">
        <v>44</v>
      </c>
      <c r="X17" s="46">
        <f>X31</f>
        <v>53638000</v>
      </c>
      <c r="Y17" s="38">
        <v>0.0</v>
      </c>
      <c r="Z17" s="38" t="s">
        <v>44</v>
      </c>
      <c r="AA17" s="46">
        <f>AA31</f>
        <v>0</v>
      </c>
      <c r="AB17" s="38">
        <f t="shared" si="1"/>
        <v>0</v>
      </c>
      <c r="AC17" s="38" t="s">
        <v>44</v>
      </c>
      <c r="AD17" s="46">
        <f t="shared" si="5"/>
        <v>129526300</v>
      </c>
      <c r="AE17" s="38">
        <f t="shared" si="2"/>
        <v>0</v>
      </c>
      <c r="AF17" s="38">
        <f t="shared" si="6"/>
        <v>78.50078788</v>
      </c>
      <c r="AG17" s="38">
        <f t="shared" si="3"/>
        <v>0</v>
      </c>
      <c r="AH17" s="38" t="s">
        <v>44</v>
      </c>
      <c r="AI17" s="139">
        <f t="shared" si="7"/>
        <v>129526300</v>
      </c>
      <c r="AJ17" s="38">
        <f t="shared" si="4"/>
        <v>0</v>
      </c>
      <c r="AK17" s="38">
        <f t="shared" si="8"/>
        <v>22.14124786</v>
      </c>
      <c r="AL17" s="42" t="s">
        <v>37</v>
      </c>
    </row>
    <row r="18">
      <c r="A18" s="140"/>
      <c r="B18" s="140"/>
      <c r="C18" s="140"/>
      <c r="D18" s="141" t="s">
        <v>41</v>
      </c>
      <c r="E18" s="141" t="s">
        <v>42</v>
      </c>
      <c r="F18" s="142" t="s">
        <v>325</v>
      </c>
      <c r="G18" s="58">
        <v>100.0</v>
      </c>
      <c r="H18" s="58" t="s">
        <v>44</v>
      </c>
      <c r="I18" s="59">
        <f>I20+I27+I31</f>
        <v>4395000000</v>
      </c>
      <c r="J18" s="137">
        <v>0.0</v>
      </c>
      <c r="K18" s="137" t="s">
        <v>44</v>
      </c>
      <c r="L18" s="113">
        <f>L20+L27+L31</f>
        <v>0</v>
      </c>
      <c r="M18" s="58">
        <v>100.0</v>
      </c>
      <c r="N18" s="58" t="s">
        <v>44</v>
      </c>
      <c r="O18" s="59">
        <f>O20+O27+O31</f>
        <v>1400000000</v>
      </c>
      <c r="P18" s="58">
        <v>0.0</v>
      </c>
      <c r="Q18" s="58" t="s">
        <v>44</v>
      </c>
      <c r="R18" s="59">
        <f>R20+R27+R31</f>
        <v>231447950</v>
      </c>
      <c r="S18" s="58">
        <v>0.0</v>
      </c>
      <c r="T18" s="58" t="s">
        <v>44</v>
      </c>
      <c r="U18" s="59">
        <f>U20+U27+U31</f>
        <v>327598161</v>
      </c>
      <c r="V18" s="58">
        <v>0.0</v>
      </c>
      <c r="W18" s="58" t="s">
        <v>44</v>
      </c>
      <c r="X18" s="59">
        <f>X20+X27+X31</f>
        <v>420917700</v>
      </c>
      <c r="Y18" s="58">
        <v>0.0</v>
      </c>
      <c r="Z18" s="58" t="s">
        <v>44</v>
      </c>
      <c r="AA18" s="59">
        <f>AA20+AA27+AA31</f>
        <v>0</v>
      </c>
      <c r="AB18" s="58">
        <f t="shared" si="1"/>
        <v>0</v>
      </c>
      <c r="AC18" s="58" t="s">
        <v>44</v>
      </c>
      <c r="AD18" s="59">
        <f t="shared" si="5"/>
        <v>979963811</v>
      </c>
      <c r="AE18" s="58">
        <f t="shared" si="2"/>
        <v>0</v>
      </c>
      <c r="AF18" s="52">
        <f t="shared" si="6"/>
        <v>69.99741507</v>
      </c>
      <c r="AG18" s="58">
        <f t="shared" si="3"/>
        <v>0</v>
      </c>
      <c r="AH18" s="58" t="s">
        <v>44</v>
      </c>
      <c r="AI18" s="143">
        <f t="shared" si="7"/>
        <v>979963811</v>
      </c>
      <c r="AJ18" s="58">
        <f t="shared" si="4"/>
        <v>0</v>
      </c>
      <c r="AK18" s="52">
        <f t="shared" si="8"/>
        <v>22.29724257</v>
      </c>
      <c r="AL18" s="141" t="s">
        <v>37</v>
      </c>
    </row>
    <row r="19">
      <c r="A19" s="17"/>
      <c r="B19" s="17"/>
      <c r="C19" s="17"/>
      <c r="D19" s="17"/>
      <c r="E19" s="17"/>
      <c r="F19" s="142" t="s">
        <v>45</v>
      </c>
      <c r="G19" s="58">
        <v>90.0</v>
      </c>
      <c r="H19" s="58" t="s">
        <v>44</v>
      </c>
      <c r="I19" s="17"/>
      <c r="J19" s="137">
        <v>0.0</v>
      </c>
      <c r="K19" s="137" t="s">
        <v>44</v>
      </c>
      <c r="L19" s="17"/>
      <c r="M19" s="58">
        <v>86.0</v>
      </c>
      <c r="N19" s="58" t="s">
        <v>44</v>
      </c>
      <c r="O19" s="17"/>
      <c r="P19" s="58">
        <v>0.0</v>
      </c>
      <c r="Q19" s="58" t="s">
        <v>44</v>
      </c>
      <c r="R19" s="17"/>
      <c r="S19" s="58">
        <v>0.0</v>
      </c>
      <c r="T19" s="58" t="s">
        <v>44</v>
      </c>
      <c r="U19" s="17"/>
      <c r="V19" s="58">
        <v>0.0</v>
      </c>
      <c r="W19" s="58" t="s">
        <v>44</v>
      </c>
      <c r="X19" s="17"/>
      <c r="Y19" s="58">
        <v>0.0</v>
      </c>
      <c r="Z19" s="58" t="s">
        <v>44</v>
      </c>
      <c r="AA19" s="17"/>
      <c r="AB19" s="58">
        <f t="shared" si="1"/>
        <v>0</v>
      </c>
      <c r="AC19" s="58" t="s">
        <v>44</v>
      </c>
      <c r="AD19" s="17"/>
      <c r="AE19" s="58">
        <f t="shared" si="2"/>
        <v>0</v>
      </c>
      <c r="AF19" s="17"/>
      <c r="AG19" s="58">
        <f t="shared" si="3"/>
        <v>0</v>
      </c>
      <c r="AH19" s="58" t="s">
        <v>44</v>
      </c>
      <c r="AI19" s="17"/>
      <c r="AJ19" s="58">
        <f t="shared" si="4"/>
        <v>0</v>
      </c>
      <c r="AK19" s="17"/>
      <c r="AL19" s="17"/>
    </row>
    <row r="20">
      <c r="A20" s="144"/>
      <c r="B20" s="144"/>
      <c r="C20" s="144"/>
      <c r="D20" s="145" t="s">
        <v>46</v>
      </c>
      <c r="E20" s="145" t="s">
        <v>47</v>
      </c>
      <c r="F20" s="145" t="s">
        <v>48</v>
      </c>
      <c r="G20" s="146">
        <v>44.0</v>
      </c>
      <c r="H20" s="146" t="s">
        <v>49</v>
      </c>
      <c r="I20" s="71">
        <f>SUM(I21:I26)</f>
        <v>3515000000</v>
      </c>
      <c r="J20" s="147">
        <v>0.0</v>
      </c>
      <c r="K20" s="147" t="s">
        <v>49</v>
      </c>
      <c r="L20" s="69">
        <f>SUM(L21:L26)</f>
        <v>0</v>
      </c>
      <c r="M20" s="146">
        <v>17.0</v>
      </c>
      <c r="N20" s="146" t="s">
        <v>49</v>
      </c>
      <c r="O20" s="71">
        <f>SUM(O21:O26)</f>
        <v>1135000000</v>
      </c>
      <c r="P20" s="148">
        <v>4.0</v>
      </c>
      <c r="Q20" s="146" t="s">
        <v>49</v>
      </c>
      <c r="R20" s="71">
        <f>SUM(R21:R26)</f>
        <v>222070400</v>
      </c>
      <c r="S20" s="146">
        <v>2.0</v>
      </c>
      <c r="T20" s="146" t="s">
        <v>49</v>
      </c>
      <c r="U20" s="71">
        <f>SUM(U21:U26)</f>
        <v>260087411</v>
      </c>
      <c r="V20" s="146">
        <v>8.0</v>
      </c>
      <c r="W20" s="146" t="s">
        <v>49</v>
      </c>
      <c r="X20" s="71">
        <f>SUM(X21:X26)</f>
        <v>330245800</v>
      </c>
      <c r="Y20" s="146">
        <v>0.0</v>
      </c>
      <c r="Z20" s="146" t="s">
        <v>49</v>
      </c>
      <c r="AA20" s="71">
        <f>SUM(AA21:AA26)</f>
        <v>0</v>
      </c>
      <c r="AB20" s="146">
        <f t="shared" si="1"/>
        <v>14</v>
      </c>
      <c r="AC20" s="146" t="s">
        <v>49</v>
      </c>
      <c r="AD20" s="71">
        <f t="shared" ref="AD20:AD35" si="9">R20+U20+X20+AA20</f>
        <v>812403611</v>
      </c>
      <c r="AE20" s="62">
        <f t="shared" si="2"/>
        <v>82.35294118</v>
      </c>
      <c r="AF20" s="62">
        <f t="shared" ref="AF20:AF35" si="10">(AD20/O20)*100</f>
        <v>71.57741066</v>
      </c>
      <c r="AG20" s="146">
        <f t="shared" si="3"/>
        <v>14</v>
      </c>
      <c r="AH20" s="146" t="s">
        <v>49</v>
      </c>
      <c r="AI20" s="71">
        <f t="shared" ref="AI20:AI35" si="11">L20+AD20</f>
        <v>812403611</v>
      </c>
      <c r="AJ20" s="62">
        <f t="shared" si="4"/>
        <v>31.81818182</v>
      </c>
      <c r="AK20" s="62">
        <f t="shared" ref="AK20:AK35" si="12">(AI20/I20)*100</f>
        <v>23.11247826</v>
      </c>
      <c r="AL20" s="145" t="s">
        <v>37</v>
      </c>
    </row>
    <row r="21">
      <c r="A21" s="149"/>
      <c r="B21" s="149"/>
      <c r="C21" s="149"/>
      <c r="D21" s="150" t="s">
        <v>50</v>
      </c>
      <c r="E21" s="150" t="s">
        <v>51</v>
      </c>
      <c r="F21" s="150" t="s">
        <v>52</v>
      </c>
      <c r="G21" s="151">
        <v>5.0</v>
      </c>
      <c r="H21" s="151" t="s">
        <v>53</v>
      </c>
      <c r="I21" s="81">
        <v>3.2E8</v>
      </c>
      <c r="J21" s="152">
        <v>0.0</v>
      </c>
      <c r="K21" s="152" t="s">
        <v>53</v>
      </c>
      <c r="L21" s="153">
        <v>0.0</v>
      </c>
      <c r="M21" s="151">
        <v>3.0</v>
      </c>
      <c r="N21" s="151" t="s">
        <v>53</v>
      </c>
      <c r="O21" s="81">
        <v>2.8E8</v>
      </c>
      <c r="P21" s="151">
        <v>0.0</v>
      </c>
      <c r="Q21" s="151" t="s">
        <v>53</v>
      </c>
      <c r="R21" s="81">
        <v>5015000.0</v>
      </c>
      <c r="S21" s="151">
        <v>0.0</v>
      </c>
      <c r="T21" s="151" t="s">
        <v>53</v>
      </c>
      <c r="U21" s="81">
        <v>4.40865E7</v>
      </c>
      <c r="V21" s="151">
        <v>1.0</v>
      </c>
      <c r="W21" s="151" t="s">
        <v>53</v>
      </c>
      <c r="X21" s="81">
        <v>1.781488E8</v>
      </c>
      <c r="Y21" s="151">
        <v>0.0</v>
      </c>
      <c r="Z21" s="151" t="s">
        <v>53</v>
      </c>
      <c r="AA21" s="81">
        <v>0.0</v>
      </c>
      <c r="AB21" s="151">
        <f t="shared" si="1"/>
        <v>1</v>
      </c>
      <c r="AC21" s="151" t="s">
        <v>53</v>
      </c>
      <c r="AD21" s="81">
        <f t="shared" si="9"/>
        <v>227250300</v>
      </c>
      <c r="AE21" s="73">
        <f t="shared" si="2"/>
        <v>33.33333333</v>
      </c>
      <c r="AF21" s="73">
        <f t="shared" si="10"/>
        <v>81.16082143</v>
      </c>
      <c r="AG21" s="151">
        <f t="shared" si="3"/>
        <v>1</v>
      </c>
      <c r="AH21" s="151" t="s">
        <v>53</v>
      </c>
      <c r="AI21" s="81">
        <f t="shared" si="11"/>
        <v>227250300</v>
      </c>
      <c r="AJ21" s="73">
        <f t="shared" si="4"/>
        <v>20</v>
      </c>
      <c r="AK21" s="73">
        <f t="shared" si="12"/>
        <v>71.01571875</v>
      </c>
      <c r="AL21" s="150" t="s">
        <v>37</v>
      </c>
    </row>
    <row r="22">
      <c r="A22" s="149"/>
      <c r="B22" s="149"/>
      <c r="C22" s="149"/>
      <c r="D22" s="150" t="s">
        <v>54</v>
      </c>
      <c r="E22" s="150" t="s">
        <v>55</v>
      </c>
      <c r="F22" s="150" t="s">
        <v>56</v>
      </c>
      <c r="G22" s="151">
        <v>5.0</v>
      </c>
      <c r="H22" s="151" t="s">
        <v>57</v>
      </c>
      <c r="I22" s="81">
        <v>1.6E8</v>
      </c>
      <c r="J22" s="152">
        <v>0.0</v>
      </c>
      <c r="K22" s="152" t="s">
        <v>57</v>
      </c>
      <c r="L22" s="153">
        <v>0.0</v>
      </c>
      <c r="M22" s="151">
        <v>1.0</v>
      </c>
      <c r="N22" s="151" t="s">
        <v>57</v>
      </c>
      <c r="O22" s="81">
        <v>3.5E7</v>
      </c>
      <c r="P22" s="151">
        <v>1.0</v>
      </c>
      <c r="Q22" s="151" t="s">
        <v>57</v>
      </c>
      <c r="R22" s="81">
        <v>2.98978E7</v>
      </c>
      <c r="S22" s="151">
        <v>0.0</v>
      </c>
      <c r="T22" s="151" t="s">
        <v>57</v>
      </c>
      <c r="U22" s="81">
        <v>0.0</v>
      </c>
      <c r="V22" s="151">
        <v>0.0</v>
      </c>
      <c r="W22" s="151" t="s">
        <v>57</v>
      </c>
      <c r="X22" s="81">
        <v>0.0</v>
      </c>
      <c r="Y22" s="151">
        <v>0.0</v>
      </c>
      <c r="Z22" s="151" t="s">
        <v>57</v>
      </c>
      <c r="AA22" s="81">
        <v>0.0</v>
      </c>
      <c r="AB22" s="151">
        <f t="shared" si="1"/>
        <v>1</v>
      </c>
      <c r="AC22" s="151" t="s">
        <v>57</v>
      </c>
      <c r="AD22" s="81">
        <f t="shared" si="9"/>
        <v>29897800</v>
      </c>
      <c r="AE22" s="73">
        <f t="shared" si="2"/>
        <v>100</v>
      </c>
      <c r="AF22" s="73">
        <f t="shared" si="10"/>
        <v>85.42228571</v>
      </c>
      <c r="AG22" s="151">
        <f t="shared" si="3"/>
        <v>1</v>
      </c>
      <c r="AH22" s="151" t="s">
        <v>57</v>
      </c>
      <c r="AI22" s="81">
        <f t="shared" si="11"/>
        <v>29897800</v>
      </c>
      <c r="AJ22" s="73">
        <f t="shared" si="4"/>
        <v>20</v>
      </c>
      <c r="AK22" s="73">
        <f t="shared" si="12"/>
        <v>18.686125</v>
      </c>
      <c r="AL22" s="150" t="s">
        <v>37</v>
      </c>
    </row>
    <row r="23">
      <c r="A23" s="149"/>
      <c r="B23" s="149"/>
      <c r="C23" s="149"/>
      <c r="D23" s="150" t="s">
        <v>58</v>
      </c>
      <c r="E23" s="150" t="s">
        <v>59</v>
      </c>
      <c r="F23" s="150" t="s">
        <v>60</v>
      </c>
      <c r="G23" s="151">
        <v>140.0</v>
      </c>
      <c r="H23" s="151" t="s">
        <v>57</v>
      </c>
      <c r="I23" s="81">
        <v>2.85E8</v>
      </c>
      <c r="J23" s="152">
        <v>0.0</v>
      </c>
      <c r="K23" s="152" t="s">
        <v>57</v>
      </c>
      <c r="L23" s="153">
        <v>0.0</v>
      </c>
      <c r="M23" s="151">
        <v>29.0</v>
      </c>
      <c r="N23" s="151" t="s">
        <v>57</v>
      </c>
      <c r="O23" s="81">
        <v>1.0E8</v>
      </c>
      <c r="P23" s="151">
        <v>28.0</v>
      </c>
      <c r="Q23" s="151" t="s">
        <v>57</v>
      </c>
      <c r="R23" s="81">
        <v>8151900.0</v>
      </c>
      <c r="S23" s="151">
        <v>0.0</v>
      </c>
      <c r="T23" s="151" t="s">
        <v>57</v>
      </c>
      <c r="U23" s="81">
        <v>4.8467E7</v>
      </c>
      <c r="V23" s="151">
        <v>0.0</v>
      </c>
      <c r="W23" s="151" t="s">
        <v>57</v>
      </c>
      <c r="X23" s="81">
        <v>0.0</v>
      </c>
      <c r="Y23" s="151">
        <v>0.0</v>
      </c>
      <c r="Z23" s="151" t="s">
        <v>57</v>
      </c>
      <c r="AA23" s="81">
        <v>0.0</v>
      </c>
      <c r="AB23" s="151">
        <f t="shared" si="1"/>
        <v>28</v>
      </c>
      <c r="AC23" s="151" t="s">
        <v>57</v>
      </c>
      <c r="AD23" s="81">
        <f t="shared" si="9"/>
        <v>56618900</v>
      </c>
      <c r="AE23" s="73">
        <f t="shared" si="2"/>
        <v>96.55172414</v>
      </c>
      <c r="AF23" s="73">
        <f t="shared" si="10"/>
        <v>56.6189</v>
      </c>
      <c r="AG23" s="151">
        <f t="shared" si="3"/>
        <v>28</v>
      </c>
      <c r="AH23" s="151" t="s">
        <v>57</v>
      </c>
      <c r="AI23" s="81">
        <f t="shared" si="11"/>
        <v>56618900</v>
      </c>
      <c r="AJ23" s="73">
        <f t="shared" si="4"/>
        <v>20</v>
      </c>
      <c r="AK23" s="73">
        <f t="shared" si="12"/>
        <v>19.8662807</v>
      </c>
      <c r="AL23" s="150" t="s">
        <v>37</v>
      </c>
    </row>
    <row r="24">
      <c r="A24" s="149"/>
      <c r="B24" s="149"/>
      <c r="C24" s="149"/>
      <c r="D24" s="150" t="s">
        <v>61</v>
      </c>
      <c r="E24" s="150" t="s">
        <v>326</v>
      </c>
      <c r="F24" s="150" t="s">
        <v>63</v>
      </c>
      <c r="G24" s="151">
        <v>8.0</v>
      </c>
      <c r="H24" s="151" t="s">
        <v>57</v>
      </c>
      <c r="I24" s="81">
        <v>8.0E8</v>
      </c>
      <c r="J24" s="152">
        <v>0.0</v>
      </c>
      <c r="K24" s="152" t="s">
        <v>57</v>
      </c>
      <c r="L24" s="153">
        <v>0.0</v>
      </c>
      <c r="M24" s="151">
        <v>3.0</v>
      </c>
      <c r="N24" s="151" t="s">
        <v>57</v>
      </c>
      <c r="O24" s="81">
        <v>3.0E8</v>
      </c>
      <c r="P24" s="151">
        <v>3.0</v>
      </c>
      <c r="Q24" s="151" t="s">
        <v>57</v>
      </c>
      <c r="R24" s="81">
        <v>9.61431E7</v>
      </c>
      <c r="S24" s="151">
        <v>0.0</v>
      </c>
      <c r="T24" s="151" t="s">
        <v>57</v>
      </c>
      <c r="U24" s="81">
        <v>1.00121661E8</v>
      </c>
      <c r="V24" s="151">
        <v>0.0</v>
      </c>
      <c r="W24" s="151" t="s">
        <v>57</v>
      </c>
      <c r="X24" s="81">
        <v>3400000.0</v>
      </c>
      <c r="Y24" s="151">
        <v>0.0</v>
      </c>
      <c r="Z24" s="151" t="s">
        <v>57</v>
      </c>
      <c r="AA24" s="81">
        <v>0.0</v>
      </c>
      <c r="AB24" s="151">
        <f t="shared" si="1"/>
        <v>3</v>
      </c>
      <c r="AC24" s="151" t="s">
        <v>57</v>
      </c>
      <c r="AD24" s="81">
        <f t="shared" si="9"/>
        <v>199664761</v>
      </c>
      <c r="AE24" s="73">
        <f t="shared" si="2"/>
        <v>100</v>
      </c>
      <c r="AF24" s="73">
        <f t="shared" si="10"/>
        <v>66.55492033</v>
      </c>
      <c r="AG24" s="151">
        <f t="shared" si="3"/>
        <v>3</v>
      </c>
      <c r="AH24" s="151" t="s">
        <v>57</v>
      </c>
      <c r="AI24" s="81">
        <f t="shared" si="11"/>
        <v>199664761</v>
      </c>
      <c r="AJ24" s="73">
        <f t="shared" si="4"/>
        <v>37.5</v>
      </c>
      <c r="AK24" s="73">
        <f t="shared" si="12"/>
        <v>24.95809513</v>
      </c>
      <c r="AL24" s="150" t="s">
        <v>37</v>
      </c>
    </row>
    <row r="25">
      <c r="A25" s="149"/>
      <c r="B25" s="149"/>
      <c r="C25" s="149"/>
      <c r="D25" s="150" t="s">
        <v>64</v>
      </c>
      <c r="E25" s="150" t="s">
        <v>65</v>
      </c>
      <c r="F25" s="150" t="s">
        <v>66</v>
      </c>
      <c r="G25" s="151">
        <v>300.0</v>
      </c>
      <c r="H25" s="151" t="s">
        <v>67</v>
      </c>
      <c r="I25" s="81">
        <v>2.1E8</v>
      </c>
      <c r="J25" s="152">
        <v>0.0</v>
      </c>
      <c r="K25" s="152" t="s">
        <v>67</v>
      </c>
      <c r="L25" s="153">
        <v>0.0</v>
      </c>
      <c r="M25" s="151">
        <v>100.0</v>
      </c>
      <c r="N25" s="151" t="s">
        <v>67</v>
      </c>
      <c r="O25" s="81">
        <v>7.0E7</v>
      </c>
      <c r="P25" s="151">
        <v>93.0</v>
      </c>
      <c r="Q25" s="151" t="s">
        <v>67</v>
      </c>
      <c r="R25" s="81">
        <v>6.94006E7</v>
      </c>
      <c r="S25" s="151">
        <v>0.0</v>
      </c>
      <c r="T25" s="151" t="s">
        <v>67</v>
      </c>
      <c r="U25" s="81">
        <v>0.0</v>
      </c>
      <c r="V25" s="151">
        <v>0.0</v>
      </c>
      <c r="W25" s="151" t="s">
        <v>67</v>
      </c>
      <c r="X25" s="81">
        <v>0.0</v>
      </c>
      <c r="Y25" s="151">
        <v>0.0</v>
      </c>
      <c r="Z25" s="151" t="s">
        <v>67</v>
      </c>
      <c r="AA25" s="81">
        <v>0.0</v>
      </c>
      <c r="AB25" s="151">
        <f t="shared" si="1"/>
        <v>93</v>
      </c>
      <c r="AC25" s="151" t="s">
        <v>67</v>
      </c>
      <c r="AD25" s="81">
        <f t="shared" si="9"/>
        <v>69400600</v>
      </c>
      <c r="AE25" s="73">
        <f t="shared" si="2"/>
        <v>93</v>
      </c>
      <c r="AF25" s="73">
        <f t="shared" si="10"/>
        <v>99.14371429</v>
      </c>
      <c r="AG25" s="151">
        <f t="shared" si="3"/>
        <v>93</v>
      </c>
      <c r="AH25" s="151" t="s">
        <v>67</v>
      </c>
      <c r="AI25" s="81">
        <f t="shared" si="11"/>
        <v>69400600</v>
      </c>
      <c r="AJ25" s="73">
        <f t="shared" si="4"/>
        <v>31</v>
      </c>
      <c r="AK25" s="73">
        <f t="shared" si="12"/>
        <v>33.04790476</v>
      </c>
      <c r="AL25" s="150" t="s">
        <v>37</v>
      </c>
    </row>
    <row r="26">
      <c r="A26" s="149"/>
      <c r="B26" s="149"/>
      <c r="C26" s="149"/>
      <c r="D26" s="150" t="s">
        <v>68</v>
      </c>
      <c r="E26" s="150" t="s">
        <v>327</v>
      </c>
      <c r="F26" s="150" t="s">
        <v>70</v>
      </c>
      <c r="G26" s="151">
        <v>9.0</v>
      </c>
      <c r="H26" s="151" t="s">
        <v>53</v>
      </c>
      <c r="I26" s="81">
        <v>1.74E9</v>
      </c>
      <c r="J26" s="152">
        <v>0.0</v>
      </c>
      <c r="K26" s="152" t="s">
        <v>53</v>
      </c>
      <c r="L26" s="153">
        <v>0.0</v>
      </c>
      <c r="M26" s="151">
        <v>4.0</v>
      </c>
      <c r="N26" s="151" t="s">
        <v>53</v>
      </c>
      <c r="O26" s="81">
        <v>3.5E8</v>
      </c>
      <c r="P26" s="151">
        <v>0.0</v>
      </c>
      <c r="Q26" s="151" t="s">
        <v>53</v>
      </c>
      <c r="R26" s="81">
        <v>1.3462E7</v>
      </c>
      <c r="S26" s="151">
        <v>0.0</v>
      </c>
      <c r="T26" s="151" t="s">
        <v>53</v>
      </c>
      <c r="U26" s="81">
        <v>6.741225E7</v>
      </c>
      <c r="V26" s="151">
        <v>5.0</v>
      </c>
      <c r="W26" s="151" t="s">
        <v>53</v>
      </c>
      <c r="X26" s="81">
        <v>1.48697E8</v>
      </c>
      <c r="Y26" s="151">
        <v>0.0</v>
      </c>
      <c r="Z26" s="151" t="s">
        <v>53</v>
      </c>
      <c r="AA26" s="81">
        <v>0.0</v>
      </c>
      <c r="AB26" s="151">
        <f t="shared" si="1"/>
        <v>5</v>
      </c>
      <c r="AC26" s="151" t="s">
        <v>53</v>
      </c>
      <c r="AD26" s="81">
        <f t="shared" si="9"/>
        <v>229571250</v>
      </c>
      <c r="AE26" s="73">
        <f t="shared" si="2"/>
        <v>125</v>
      </c>
      <c r="AF26" s="73">
        <f t="shared" si="10"/>
        <v>65.59178571</v>
      </c>
      <c r="AG26" s="151">
        <f t="shared" si="3"/>
        <v>5</v>
      </c>
      <c r="AH26" s="151" t="s">
        <v>53</v>
      </c>
      <c r="AI26" s="81">
        <f t="shared" si="11"/>
        <v>229571250</v>
      </c>
      <c r="AJ26" s="73">
        <f t="shared" si="4"/>
        <v>55.55555556</v>
      </c>
      <c r="AK26" s="73">
        <f t="shared" si="12"/>
        <v>13.19375</v>
      </c>
      <c r="AL26" s="150" t="s">
        <v>37</v>
      </c>
    </row>
    <row r="27">
      <c r="A27" s="144"/>
      <c r="B27" s="144"/>
      <c r="C27" s="144"/>
      <c r="D27" s="145" t="s">
        <v>71</v>
      </c>
      <c r="E27" s="145" t="s">
        <v>72</v>
      </c>
      <c r="F27" s="145" t="s">
        <v>73</v>
      </c>
      <c r="G27" s="146">
        <f>G28+G30</f>
        <v>14</v>
      </c>
      <c r="H27" s="146" t="s">
        <v>74</v>
      </c>
      <c r="I27" s="71">
        <f>SUM(I28:I30)</f>
        <v>295000000</v>
      </c>
      <c r="J27" s="147">
        <f>J28+J30</f>
        <v>0</v>
      </c>
      <c r="K27" s="147" t="s">
        <v>74</v>
      </c>
      <c r="L27" s="69">
        <f>SUM(L28:L30)</f>
        <v>0</v>
      </c>
      <c r="M27" s="146">
        <f>M28+M30</f>
        <v>5</v>
      </c>
      <c r="N27" s="146" t="s">
        <v>74</v>
      </c>
      <c r="O27" s="71">
        <f>SUM(O28:O30)</f>
        <v>100000000</v>
      </c>
      <c r="P27" s="146">
        <f>P28+P30</f>
        <v>1</v>
      </c>
      <c r="Q27" s="146" t="s">
        <v>74</v>
      </c>
      <c r="R27" s="71">
        <f>SUM(R28:R30)</f>
        <v>0</v>
      </c>
      <c r="S27" s="146">
        <f>S28+S30</f>
        <v>2</v>
      </c>
      <c r="T27" s="146" t="s">
        <v>74</v>
      </c>
      <c r="U27" s="71">
        <f>SUM(U28:U30)</f>
        <v>1000000</v>
      </c>
      <c r="V27" s="146">
        <f>V28+V30</f>
        <v>1</v>
      </c>
      <c r="W27" s="146" t="s">
        <v>74</v>
      </c>
      <c r="X27" s="71">
        <f>SUM(X28:X30)</f>
        <v>37033900</v>
      </c>
      <c r="Y27" s="146">
        <f>Y28+Y30</f>
        <v>0</v>
      </c>
      <c r="Z27" s="146" t="s">
        <v>74</v>
      </c>
      <c r="AA27" s="71">
        <f>SUM(AA28:AA30)</f>
        <v>0</v>
      </c>
      <c r="AB27" s="146">
        <f t="shared" si="1"/>
        <v>4</v>
      </c>
      <c r="AC27" s="146" t="s">
        <v>74</v>
      </c>
      <c r="AD27" s="71">
        <f t="shared" si="9"/>
        <v>38033900</v>
      </c>
      <c r="AE27" s="62">
        <f t="shared" si="2"/>
        <v>80</v>
      </c>
      <c r="AF27" s="62">
        <f t="shared" si="10"/>
        <v>38.0339</v>
      </c>
      <c r="AG27" s="146">
        <f t="shared" si="3"/>
        <v>4</v>
      </c>
      <c r="AH27" s="146" t="s">
        <v>74</v>
      </c>
      <c r="AI27" s="71">
        <f t="shared" si="11"/>
        <v>38033900</v>
      </c>
      <c r="AJ27" s="62">
        <f t="shared" si="4"/>
        <v>28.57142857</v>
      </c>
      <c r="AK27" s="62">
        <f t="shared" si="12"/>
        <v>12.89284746</v>
      </c>
      <c r="AL27" s="145" t="s">
        <v>37</v>
      </c>
    </row>
    <row r="28">
      <c r="A28" s="149"/>
      <c r="B28" s="149"/>
      <c r="C28" s="149"/>
      <c r="D28" s="150" t="s">
        <v>75</v>
      </c>
      <c r="E28" s="150" t="s">
        <v>76</v>
      </c>
      <c r="F28" s="150" t="s">
        <v>77</v>
      </c>
      <c r="G28" s="151">
        <v>11.0</v>
      </c>
      <c r="H28" s="151" t="s">
        <v>53</v>
      </c>
      <c r="I28" s="81">
        <v>8.5E7</v>
      </c>
      <c r="J28" s="152">
        <v>0.0</v>
      </c>
      <c r="K28" s="152" t="s">
        <v>53</v>
      </c>
      <c r="L28" s="153">
        <v>0.0</v>
      </c>
      <c r="M28" s="151">
        <v>4.0</v>
      </c>
      <c r="N28" s="151" t="s">
        <v>53</v>
      </c>
      <c r="O28" s="81">
        <v>3.0E7</v>
      </c>
      <c r="P28" s="151">
        <v>1.0</v>
      </c>
      <c r="Q28" s="151" t="s">
        <v>53</v>
      </c>
      <c r="R28" s="81">
        <v>0.0</v>
      </c>
      <c r="S28" s="151">
        <v>2.0</v>
      </c>
      <c r="T28" s="151" t="s">
        <v>53</v>
      </c>
      <c r="U28" s="81">
        <v>0.0</v>
      </c>
      <c r="V28" s="151">
        <v>1.0</v>
      </c>
      <c r="W28" s="151" t="s">
        <v>53</v>
      </c>
      <c r="X28" s="81">
        <v>1.84965E7</v>
      </c>
      <c r="Y28" s="151">
        <v>0.0</v>
      </c>
      <c r="Z28" s="151" t="s">
        <v>53</v>
      </c>
      <c r="AA28" s="81">
        <v>0.0</v>
      </c>
      <c r="AB28" s="151">
        <f t="shared" si="1"/>
        <v>4</v>
      </c>
      <c r="AC28" s="151" t="s">
        <v>53</v>
      </c>
      <c r="AD28" s="81">
        <f t="shared" si="9"/>
        <v>18496500</v>
      </c>
      <c r="AE28" s="73">
        <f t="shared" si="2"/>
        <v>100</v>
      </c>
      <c r="AF28" s="73">
        <f t="shared" si="10"/>
        <v>61.655</v>
      </c>
      <c r="AG28" s="151">
        <f t="shared" si="3"/>
        <v>4</v>
      </c>
      <c r="AH28" s="151" t="s">
        <v>53</v>
      </c>
      <c r="AI28" s="81">
        <f t="shared" si="11"/>
        <v>18496500</v>
      </c>
      <c r="AJ28" s="73">
        <f t="shared" si="4"/>
        <v>36.36363636</v>
      </c>
      <c r="AK28" s="73">
        <f t="shared" si="12"/>
        <v>21.76058824</v>
      </c>
      <c r="AL28" s="150" t="s">
        <v>37</v>
      </c>
    </row>
    <row r="29">
      <c r="A29" s="149"/>
      <c r="B29" s="149"/>
      <c r="C29" s="149"/>
      <c r="D29" s="150" t="s">
        <v>78</v>
      </c>
      <c r="E29" s="150" t="s">
        <v>79</v>
      </c>
      <c r="F29" s="150" t="s">
        <v>80</v>
      </c>
      <c r="G29" s="151">
        <v>6.0</v>
      </c>
      <c r="H29" s="151" t="s">
        <v>81</v>
      </c>
      <c r="I29" s="81">
        <v>7.5E7</v>
      </c>
      <c r="J29" s="152">
        <v>0.0</v>
      </c>
      <c r="K29" s="152" t="s">
        <v>81</v>
      </c>
      <c r="L29" s="153">
        <v>0.0</v>
      </c>
      <c r="M29" s="151">
        <v>2.0</v>
      </c>
      <c r="N29" s="151" t="s">
        <v>81</v>
      </c>
      <c r="O29" s="81">
        <v>2.5E7</v>
      </c>
      <c r="P29" s="151">
        <v>0.0</v>
      </c>
      <c r="Q29" s="151" t="s">
        <v>81</v>
      </c>
      <c r="R29" s="81">
        <v>0.0</v>
      </c>
      <c r="S29" s="151">
        <v>0.0</v>
      </c>
      <c r="T29" s="151" t="s">
        <v>81</v>
      </c>
      <c r="U29" s="81">
        <v>1000000.0</v>
      </c>
      <c r="V29" s="151">
        <v>0.0</v>
      </c>
      <c r="W29" s="151" t="s">
        <v>81</v>
      </c>
      <c r="X29" s="81">
        <v>1.535905E7</v>
      </c>
      <c r="Y29" s="151">
        <v>0.0</v>
      </c>
      <c r="Z29" s="151" t="s">
        <v>81</v>
      </c>
      <c r="AA29" s="81">
        <v>0.0</v>
      </c>
      <c r="AB29" s="151">
        <f t="shared" si="1"/>
        <v>0</v>
      </c>
      <c r="AC29" s="151" t="s">
        <v>81</v>
      </c>
      <c r="AD29" s="81">
        <f t="shared" si="9"/>
        <v>16359050</v>
      </c>
      <c r="AE29" s="73">
        <f t="shared" si="2"/>
        <v>0</v>
      </c>
      <c r="AF29" s="73">
        <f t="shared" si="10"/>
        <v>65.4362</v>
      </c>
      <c r="AG29" s="151">
        <f t="shared" si="3"/>
        <v>0</v>
      </c>
      <c r="AH29" s="151" t="s">
        <v>81</v>
      </c>
      <c r="AI29" s="81">
        <f t="shared" si="11"/>
        <v>16359050</v>
      </c>
      <c r="AJ29" s="73">
        <f t="shared" si="4"/>
        <v>0</v>
      </c>
      <c r="AK29" s="73">
        <f t="shared" si="12"/>
        <v>21.81206667</v>
      </c>
      <c r="AL29" s="150" t="s">
        <v>37</v>
      </c>
    </row>
    <row r="30">
      <c r="A30" s="149"/>
      <c r="B30" s="149"/>
      <c r="C30" s="149"/>
      <c r="D30" s="150" t="s">
        <v>82</v>
      </c>
      <c r="E30" s="150" t="s">
        <v>328</v>
      </c>
      <c r="F30" s="150" t="s">
        <v>84</v>
      </c>
      <c r="G30" s="151">
        <v>3.0</v>
      </c>
      <c r="H30" s="151" t="s">
        <v>85</v>
      </c>
      <c r="I30" s="81">
        <v>1.35E8</v>
      </c>
      <c r="J30" s="152">
        <v>0.0</v>
      </c>
      <c r="K30" s="152" t="s">
        <v>85</v>
      </c>
      <c r="L30" s="153">
        <v>0.0</v>
      </c>
      <c r="M30" s="151">
        <v>1.0</v>
      </c>
      <c r="N30" s="151" t="s">
        <v>85</v>
      </c>
      <c r="O30" s="81">
        <v>4.5E7</v>
      </c>
      <c r="P30" s="151">
        <v>0.0</v>
      </c>
      <c r="Q30" s="151" t="s">
        <v>85</v>
      </c>
      <c r="R30" s="81">
        <v>0.0</v>
      </c>
      <c r="S30" s="151">
        <v>0.0</v>
      </c>
      <c r="T30" s="151" t="s">
        <v>85</v>
      </c>
      <c r="U30" s="81">
        <v>0.0</v>
      </c>
      <c r="V30" s="151">
        <v>0.0</v>
      </c>
      <c r="W30" s="151" t="s">
        <v>85</v>
      </c>
      <c r="X30" s="81">
        <v>3178350.0</v>
      </c>
      <c r="Y30" s="151">
        <v>0.0</v>
      </c>
      <c r="Z30" s="151" t="s">
        <v>85</v>
      </c>
      <c r="AA30" s="81">
        <v>0.0</v>
      </c>
      <c r="AB30" s="151">
        <f t="shared" si="1"/>
        <v>0</v>
      </c>
      <c r="AC30" s="151" t="s">
        <v>85</v>
      </c>
      <c r="AD30" s="81">
        <f t="shared" si="9"/>
        <v>3178350</v>
      </c>
      <c r="AE30" s="73">
        <f t="shared" si="2"/>
        <v>0</v>
      </c>
      <c r="AF30" s="73">
        <f t="shared" si="10"/>
        <v>7.063</v>
      </c>
      <c r="AG30" s="151">
        <f t="shared" si="3"/>
        <v>0</v>
      </c>
      <c r="AH30" s="151" t="s">
        <v>85</v>
      </c>
      <c r="AI30" s="81">
        <f t="shared" si="11"/>
        <v>3178350</v>
      </c>
      <c r="AJ30" s="73">
        <f t="shared" si="4"/>
        <v>0</v>
      </c>
      <c r="AK30" s="73">
        <f t="shared" si="12"/>
        <v>2.354333333</v>
      </c>
      <c r="AL30" s="150" t="s">
        <v>37</v>
      </c>
    </row>
    <row r="31">
      <c r="A31" s="144"/>
      <c r="B31" s="144"/>
      <c r="C31" s="144"/>
      <c r="D31" s="145" t="s">
        <v>86</v>
      </c>
      <c r="E31" s="145" t="s">
        <v>87</v>
      </c>
      <c r="F31" s="145" t="s">
        <v>88</v>
      </c>
      <c r="G31" s="146">
        <f>G32+G33</f>
        <v>21</v>
      </c>
      <c r="H31" s="146" t="s">
        <v>74</v>
      </c>
      <c r="I31" s="71">
        <f>SUM(I32:I33)</f>
        <v>585000000</v>
      </c>
      <c r="J31" s="147">
        <f>J32+J33</f>
        <v>0</v>
      </c>
      <c r="K31" s="147" t="s">
        <v>74</v>
      </c>
      <c r="L31" s="69">
        <f>SUM(L32:L33)</f>
        <v>0</v>
      </c>
      <c r="M31" s="146">
        <f>M32+M33</f>
        <v>7</v>
      </c>
      <c r="N31" s="146" t="s">
        <v>74</v>
      </c>
      <c r="O31" s="71">
        <f>SUM(O32:O33)</f>
        <v>165000000</v>
      </c>
      <c r="P31" s="146">
        <f>P32+P33</f>
        <v>3</v>
      </c>
      <c r="Q31" s="146" t="s">
        <v>74</v>
      </c>
      <c r="R31" s="71">
        <f>SUM(R32:R33)</f>
        <v>9377550</v>
      </c>
      <c r="S31" s="146">
        <f>S32+S33</f>
        <v>1</v>
      </c>
      <c r="T31" s="146" t="s">
        <v>74</v>
      </c>
      <c r="U31" s="71">
        <f>SUM(U32:U33)</f>
        <v>66510750</v>
      </c>
      <c r="V31" s="146">
        <f>V32+V33</f>
        <v>2</v>
      </c>
      <c r="W31" s="146" t="s">
        <v>74</v>
      </c>
      <c r="X31" s="71">
        <f>SUM(X32:X33)</f>
        <v>53638000</v>
      </c>
      <c r="Y31" s="146">
        <f>Y32+Y33</f>
        <v>0</v>
      </c>
      <c r="Z31" s="146" t="s">
        <v>74</v>
      </c>
      <c r="AA31" s="71">
        <f>SUM(AA32:AA33)</f>
        <v>0</v>
      </c>
      <c r="AB31" s="146">
        <f t="shared" si="1"/>
        <v>6</v>
      </c>
      <c r="AC31" s="146" t="s">
        <v>74</v>
      </c>
      <c r="AD31" s="71">
        <f t="shared" si="9"/>
        <v>129526300</v>
      </c>
      <c r="AE31" s="62">
        <f t="shared" si="2"/>
        <v>85.71428571</v>
      </c>
      <c r="AF31" s="62">
        <f t="shared" si="10"/>
        <v>78.50078788</v>
      </c>
      <c r="AG31" s="146">
        <f t="shared" si="3"/>
        <v>6</v>
      </c>
      <c r="AH31" s="146" t="s">
        <v>74</v>
      </c>
      <c r="AI31" s="71">
        <f t="shared" si="11"/>
        <v>129526300</v>
      </c>
      <c r="AJ31" s="62">
        <f t="shared" si="4"/>
        <v>28.57142857</v>
      </c>
      <c r="AK31" s="62">
        <f t="shared" si="12"/>
        <v>22.14124786</v>
      </c>
      <c r="AL31" s="145" t="s">
        <v>37</v>
      </c>
    </row>
    <row r="32">
      <c r="A32" s="149"/>
      <c r="B32" s="149"/>
      <c r="C32" s="149"/>
      <c r="D32" s="150" t="s">
        <v>89</v>
      </c>
      <c r="E32" s="150" t="s">
        <v>329</v>
      </c>
      <c r="F32" s="150" t="s">
        <v>91</v>
      </c>
      <c r="G32" s="151">
        <v>3.0</v>
      </c>
      <c r="H32" s="151" t="s">
        <v>74</v>
      </c>
      <c r="I32" s="81">
        <v>2.55E8</v>
      </c>
      <c r="J32" s="152">
        <v>0.0</v>
      </c>
      <c r="K32" s="152" t="s">
        <v>74</v>
      </c>
      <c r="L32" s="153">
        <v>0.0</v>
      </c>
      <c r="M32" s="151">
        <v>1.0</v>
      </c>
      <c r="N32" s="151" t="s">
        <v>74</v>
      </c>
      <c r="O32" s="81">
        <v>5.5E7</v>
      </c>
      <c r="P32" s="151">
        <v>1.0</v>
      </c>
      <c r="Q32" s="151" t="s">
        <v>74</v>
      </c>
      <c r="R32" s="81">
        <v>0.0</v>
      </c>
      <c r="S32" s="151">
        <v>0.0</v>
      </c>
      <c r="T32" s="151" t="s">
        <v>74</v>
      </c>
      <c r="U32" s="81">
        <v>4.227325E7</v>
      </c>
      <c r="V32" s="151">
        <v>0.0</v>
      </c>
      <c r="W32" s="151" t="s">
        <v>74</v>
      </c>
      <c r="X32" s="81">
        <v>4432750.0</v>
      </c>
      <c r="Y32" s="151">
        <v>0.0</v>
      </c>
      <c r="Z32" s="151" t="s">
        <v>74</v>
      </c>
      <c r="AA32" s="81">
        <v>0.0</v>
      </c>
      <c r="AB32" s="151">
        <f t="shared" si="1"/>
        <v>1</v>
      </c>
      <c r="AC32" s="151" t="s">
        <v>74</v>
      </c>
      <c r="AD32" s="81">
        <f t="shared" si="9"/>
        <v>46706000</v>
      </c>
      <c r="AE32" s="73">
        <f t="shared" si="2"/>
        <v>100</v>
      </c>
      <c r="AF32" s="73">
        <f t="shared" si="10"/>
        <v>84.92</v>
      </c>
      <c r="AG32" s="151">
        <f t="shared" si="3"/>
        <v>1</v>
      </c>
      <c r="AH32" s="151" t="s">
        <v>74</v>
      </c>
      <c r="AI32" s="81">
        <f t="shared" si="11"/>
        <v>46706000</v>
      </c>
      <c r="AJ32" s="73">
        <f t="shared" si="4"/>
        <v>33.33333333</v>
      </c>
      <c r="AK32" s="73">
        <f t="shared" si="12"/>
        <v>18.31607843</v>
      </c>
      <c r="AL32" s="150" t="s">
        <v>37</v>
      </c>
    </row>
    <row r="33">
      <c r="A33" s="149"/>
      <c r="B33" s="149"/>
      <c r="C33" s="149"/>
      <c r="D33" s="150" t="s">
        <v>92</v>
      </c>
      <c r="E33" s="150" t="s">
        <v>93</v>
      </c>
      <c r="F33" s="150" t="s">
        <v>94</v>
      </c>
      <c r="G33" s="151">
        <v>18.0</v>
      </c>
      <c r="H33" s="151" t="s">
        <v>74</v>
      </c>
      <c r="I33" s="81">
        <v>3.3E8</v>
      </c>
      <c r="J33" s="152">
        <v>0.0</v>
      </c>
      <c r="K33" s="152" t="s">
        <v>74</v>
      </c>
      <c r="L33" s="153">
        <v>0.0</v>
      </c>
      <c r="M33" s="151">
        <v>6.0</v>
      </c>
      <c r="N33" s="151" t="s">
        <v>74</v>
      </c>
      <c r="O33" s="81">
        <v>1.1E8</v>
      </c>
      <c r="P33" s="151">
        <v>2.0</v>
      </c>
      <c r="Q33" s="151" t="s">
        <v>74</v>
      </c>
      <c r="R33" s="81">
        <v>9377550.0</v>
      </c>
      <c r="S33" s="151">
        <v>1.0</v>
      </c>
      <c r="T33" s="151" t="s">
        <v>74</v>
      </c>
      <c r="U33" s="81">
        <v>2.42375E7</v>
      </c>
      <c r="V33" s="151">
        <v>2.0</v>
      </c>
      <c r="W33" s="151" t="s">
        <v>74</v>
      </c>
      <c r="X33" s="81">
        <v>4.920525E7</v>
      </c>
      <c r="Y33" s="151">
        <v>0.0</v>
      </c>
      <c r="Z33" s="151" t="s">
        <v>74</v>
      </c>
      <c r="AA33" s="81">
        <v>0.0</v>
      </c>
      <c r="AB33" s="151">
        <f t="shared" si="1"/>
        <v>5</v>
      </c>
      <c r="AC33" s="151" t="s">
        <v>74</v>
      </c>
      <c r="AD33" s="81">
        <f t="shared" si="9"/>
        <v>82820300</v>
      </c>
      <c r="AE33" s="73">
        <f t="shared" si="2"/>
        <v>83.33333333</v>
      </c>
      <c r="AF33" s="73">
        <f t="shared" si="10"/>
        <v>75.29118182</v>
      </c>
      <c r="AG33" s="151">
        <f t="shared" si="3"/>
        <v>5</v>
      </c>
      <c r="AH33" s="151" t="s">
        <v>74</v>
      </c>
      <c r="AI33" s="81">
        <f t="shared" si="11"/>
        <v>82820300</v>
      </c>
      <c r="AJ33" s="73">
        <f t="shared" si="4"/>
        <v>27.77777778</v>
      </c>
      <c r="AK33" s="73">
        <f t="shared" si="12"/>
        <v>25.09706061</v>
      </c>
      <c r="AL33" s="150" t="s">
        <v>37</v>
      </c>
    </row>
    <row r="34">
      <c r="A34" s="154"/>
      <c r="B34" s="154"/>
      <c r="C34" s="87" t="s">
        <v>39</v>
      </c>
      <c r="D34" s="154"/>
      <c r="E34" s="154"/>
      <c r="F34" s="87" t="s">
        <v>330</v>
      </c>
      <c r="G34" s="38">
        <v>100.0</v>
      </c>
      <c r="H34" s="38" t="s">
        <v>44</v>
      </c>
      <c r="I34" s="46">
        <f>I35</f>
        <v>6355000000</v>
      </c>
      <c r="J34" s="137">
        <v>0.0</v>
      </c>
      <c r="K34" s="137" t="s">
        <v>44</v>
      </c>
      <c r="L34" s="49">
        <f>L35</f>
        <v>0</v>
      </c>
      <c r="M34" s="38">
        <v>100.0</v>
      </c>
      <c r="N34" s="38" t="s">
        <v>44</v>
      </c>
      <c r="O34" s="46">
        <f>O35</f>
        <v>2930000000</v>
      </c>
      <c r="P34" s="38">
        <v>0.0</v>
      </c>
      <c r="Q34" s="38" t="s">
        <v>44</v>
      </c>
      <c r="R34" s="46">
        <f>R35</f>
        <v>154310248</v>
      </c>
      <c r="S34" s="38">
        <v>0.0</v>
      </c>
      <c r="T34" s="38" t="s">
        <v>44</v>
      </c>
      <c r="U34" s="46">
        <f>U35</f>
        <v>244176611</v>
      </c>
      <c r="V34" s="38">
        <v>0.0</v>
      </c>
      <c r="W34" s="38" t="s">
        <v>44</v>
      </c>
      <c r="X34" s="46">
        <f>X35</f>
        <v>665576672</v>
      </c>
      <c r="Y34" s="38">
        <v>0.0</v>
      </c>
      <c r="Z34" s="38" t="s">
        <v>44</v>
      </c>
      <c r="AA34" s="46">
        <f>AA35</f>
        <v>0</v>
      </c>
      <c r="AB34" s="38">
        <f t="shared" si="1"/>
        <v>0</v>
      </c>
      <c r="AC34" s="38" t="s">
        <v>44</v>
      </c>
      <c r="AD34" s="46">
        <f t="shared" si="9"/>
        <v>1064063531</v>
      </c>
      <c r="AE34" s="38">
        <f t="shared" si="2"/>
        <v>0</v>
      </c>
      <c r="AF34" s="38">
        <f t="shared" si="10"/>
        <v>36.31616147</v>
      </c>
      <c r="AG34" s="38">
        <f t="shared" si="3"/>
        <v>0</v>
      </c>
      <c r="AH34" s="38" t="s">
        <v>44</v>
      </c>
      <c r="AI34" s="139">
        <f t="shared" si="11"/>
        <v>1064063531</v>
      </c>
      <c r="AJ34" s="38">
        <f t="shared" si="4"/>
        <v>0</v>
      </c>
      <c r="AK34" s="38">
        <f t="shared" si="12"/>
        <v>16.74372197</v>
      </c>
      <c r="AL34" s="87" t="s">
        <v>37</v>
      </c>
    </row>
    <row r="35">
      <c r="A35" s="140"/>
      <c r="B35" s="140"/>
      <c r="C35" s="140"/>
      <c r="D35" s="141" t="s">
        <v>95</v>
      </c>
      <c r="E35" s="141" t="s">
        <v>96</v>
      </c>
      <c r="F35" s="142" t="s">
        <v>97</v>
      </c>
      <c r="G35" s="58">
        <v>100.0</v>
      </c>
      <c r="H35" s="58" t="s">
        <v>44</v>
      </c>
      <c r="I35" s="59">
        <f>I37+I46+I55</f>
        <v>6355000000</v>
      </c>
      <c r="J35" s="137">
        <v>0.0</v>
      </c>
      <c r="K35" s="137" t="s">
        <v>44</v>
      </c>
      <c r="L35" s="113">
        <f>L37+L46+L55</f>
        <v>0</v>
      </c>
      <c r="M35" s="58">
        <v>100.0</v>
      </c>
      <c r="N35" s="58" t="s">
        <v>44</v>
      </c>
      <c r="O35" s="59">
        <f>O37+O46+O55</f>
        <v>2930000000</v>
      </c>
      <c r="P35" s="58">
        <v>0.0</v>
      </c>
      <c r="Q35" s="58" t="s">
        <v>44</v>
      </c>
      <c r="R35" s="59">
        <f>R37+R46+R55</f>
        <v>154310248</v>
      </c>
      <c r="S35" s="58">
        <v>0.0</v>
      </c>
      <c r="T35" s="58" t="s">
        <v>44</v>
      </c>
      <c r="U35" s="59">
        <f>U37+U46+U55</f>
        <v>244176611</v>
      </c>
      <c r="V35" s="58">
        <v>0.0</v>
      </c>
      <c r="W35" s="58" t="s">
        <v>44</v>
      </c>
      <c r="X35" s="59">
        <f>X37+X46+X55</f>
        <v>665576672</v>
      </c>
      <c r="Y35" s="58">
        <v>0.0</v>
      </c>
      <c r="Z35" s="58" t="s">
        <v>44</v>
      </c>
      <c r="AA35" s="59">
        <f>AA37+AA46+AA55</f>
        <v>0</v>
      </c>
      <c r="AB35" s="58">
        <f t="shared" si="1"/>
        <v>0</v>
      </c>
      <c r="AC35" s="58" t="s">
        <v>44</v>
      </c>
      <c r="AD35" s="59">
        <f t="shared" si="9"/>
        <v>1064063531</v>
      </c>
      <c r="AE35" s="58">
        <f t="shared" si="2"/>
        <v>0</v>
      </c>
      <c r="AF35" s="52">
        <f t="shared" si="10"/>
        <v>36.31616147</v>
      </c>
      <c r="AG35" s="58">
        <f t="shared" si="3"/>
        <v>0</v>
      </c>
      <c r="AH35" s="58" t="s">
        <v>44</v>
      </c>
      <c r="AI35" s="59">
        <f t="shared" si="11"/>
        <v>1064063531</v>
      </c>
      <c r="AJ35" s="58">
        <f t="shared" si="4"/>
        <v>0</v>
      </c>
      <c r="AK35" s="52">
        <f t="shared" si="12"/>
        <v>16.74372197</v>
      </c>
      <c r="AL35" s="141" t="s">
        <v>37</v>
      </c>
    </row>
    <row r="36">
      <c r="A36" s="17"/>
      <c r="B36" s="17"/>
      <c r="C36" s="17"/>
      <c r="D36" s="17"/>
      <c r="E36" s="17"/>
      <c r="F36" s="142" t="s">
        <v>98</v>
      </c>
      <c r="G36" s="58">
        <v>100.0</v>
      </c>
      <c r="H36" s="58" t="s">
        <v>44</v>
      </c>
      <c r="I36" s="17"/>
      <c r="J36" s="137">
        <v>0.0</v>
      </c>
      <c r="K36" s="137" t="s">
        <v>44</v>
      </c>
      <c r="L36" s="17"/>
      <c r="M36" s="58">
        <v>100.0</v>
      </c>
      <c r="N36" s="58" t="s">
        <v>44</v>
      </c>
      <c r="O36" s="17"/>
      <c r="P36" s="58">
        <v>0.0</v>
      </c>
      <c r="Q36" s="58" t="s">
        <v>44</v>
      </c>
      <c r="R36" s="17"/>
      <c r="S36" s="58">
        <v>0.0</v>
      </c>
      <c r="T36" s="58" t="s">
        <v>44</v>
      </c>
      <c r="U36" s="17"/>
      <c r="V36" s="58">
        <v>0.0</v>
      </c>
      <c r="W36" s="58" t="s">
        <v>44</v>
      </c>
      <c r="X36" s="17"/>
      <c r="Y36" s="58">
        <v>0.0</v>
      </c>
      <c r="Z36" s="58" t="s">
        <v>44</v>
      </c>
      <c r="AA36" s="17"/>
      <c r="AB36" s="58">
        <f t="shared" si="1"/>
        <v>0</v>
      </c>
      <c r="AC36" s="58" t="s">
        <v>44</v>
      </c>
      <c r="AD36" s="17"/>
      <c r="AE36" s="58">
        <f t="shared" si="2"/>
        <v>0</v>
      </c>
      <c r="AF36" s="17"/>
      <c r="AG36" s="58">
        <f t="shared" si="3"/>
        <v>0</v>
      </c>
      <c r="AH36" s="58" t="s">
        <v>44</v>
      </c>
      <c r="AI36" s="17"/>
      <c r="AJ36" s="58">
        <f t="shared" si="4"/>
        <v>0</v>
      </c>
      <c r="AK36" s="17"/>
      <c r="AL36" s="17"/>
    </row>
    <row r="37">
      <c r="A37" s="144"/>
      <c r="B37" s="144"/>
      <c r="C37" s="144"/>
      <c r="D37" s="145" t="s">
        <v>99</v>
      </c>
      <c r="E37" s="145" t="s">
        <v>100</v>
      </c>
      <c r="F37" s="145" t="s">
        <v>101</v>
      </c>
      <c r="G37" s="146">
        <f>G38+G39+G42+G43</f>
        <v>246</v>
      </c>
      <c r="H37" s="146" t="s">
        <v>53</v>
      </c>
      <c r="I37" s="71">
        <f>SUM(I38:I45)</f>
        <v>1840000000</v>
      </c>
      <c r="J37" s="147">
        <f>J38+J39+J42+J43</f>
        <v>0</v>
      </c>
      <c r="K37" s="147" t="s">
        <v>53</v>
      </c>
      <c r="L37" s="69">
        <f>SUM(L38:L45)</f>
        <v>0</v>
      </c>
      <c r="M37" s="146">
        <f>M38+M39+M42+M43</f>
        <v>71</v>
      </c>
      <c r="N37" s="146" t="s">
        <v>53</v>
      </c>
      <c r="O37" s="71">
        <f>SUM(O38:O45)</f>
        <v>740000000</v>
      </c>
      <c r="P37" s="146">
        <f>P38+P39+P42+P43</f>
        <v>1</v>
      </c>
      <c r="Q37" s="146" t="s">
        <v>53</v>
      </c>
      <c r="R37" s="71">
        <f>SUM(R38:R45)</f>
        <v>84107798</v>
      </c>
      <c r="S37" s="146">
        <f>S38+S39+S42+S43</f>
        <v>34</v>
      </c>
      <c r="T37" s="146" t="s">
        <v>53</v>
      </c>
      <c r="U37" s="71">
        <f>SUM(U38:U45)</f>
        <v>69003500</v>
      </c>
      <c r="V37" s="146">
        <f>V38+V39+V42+V43</f>
        <v>35</v>
      </c>
      <c r="W37" s="146" t="s">
        <v>53</v>
      </c>
      <c r="X37" s="71">
        <f>SUM(X38:X45)</f>
        <v>159455200</v>
      </c>
      <c r="Y37" s="146">
        <f>Y38+Y39+Y42+Y43</f>
        <v>0</v>
      </c>
      <c r="Z37" s="146" t="s">
        <v>53</v>
      </c>
      <c r="AA37" s="71">
        <f>SUM(AA38:AA45)</f>
        <v>0</v>
      </c>
      <c r="AB37" s="146">
        <f t="shared" si="1"/>
        <v>70</v>
      </c>
      <c r="AC37" s="146" t="s">
        <v>53</v>
      </c>
      <c r="AD37" s="71">
        <f t="shared" ref="AD37:AD107" si="13">R37+U37+X37+AA37</f>
        <v>312566498</v>
      </c>
      <c r="AE37" s="62">
        <f t="shared" si="2"/>
        <v>98.5915493</v>
      </c>
      <c r="AF37" s="62">
        <f t="shared" ref="AF37:AF71" si="14">(AD37/O37)*100</f>
        <v>42.23871595</v>
      </c>
      <c r="AG37" s="146">
        <f t="shared" si="3"/>
        <v>70</v>
      </c>
      <c r="AH37" s="146" t="s">
        <v>53</v>
      </c>
      <c r="AI37" s="71">
        <f t="shared" ref="AI37:AI107" si="15">L37+AD37</f>
        <v>312566498</v>
      </c>
      <c r="AJ37" s="62">
        <f t="shared" si="4"/>
        <v>28.45528455</v>
      </c>
      <c r="AK37" s="62">
        <f t="shared" ref="AK37:AK107" si="16">(AI37/I37)*100</f>
        <v>16.98730967</v>
      </c>
      <c r="AL37" s="145" t="s">
        <v>37</v>
      </c>
    </row>
    <row r="38">
      <c r="A38" s="149"/>
      <c r="B38" s="149"/>
      <c r="C38" s="149"/>
      <c r="D38" s="150" t="s">
        <v>102</v>
      </c>
      <c r="E38" s="150" t="s">
        <v>103</v>
      </c>
      <c r="F38" s="150" t="s">
        <v>104</v>
      </c>
      <c r="G38" s="151">
        <v>8.0</v>
      </c>
      <c r="H38" s="151" t="s">
        <v>53</v>
      </c>
      <c r="I38" s="81">
        <v>2.3E8</v>
      </c>
      <c r="J38" s="152">
        <v>0.0</v>
      </c>
      <c r="K38" s="152" t="s">
        <v>53</v>
      </c>
      <c r="L38" s="153">
        <v>0.0</v>
      </c>
      <c r="M38" s="151">
        <v>2.0</v>
      </c>
      <c r="N38" s="151" t="s">
        <v>53</v>
      </c>
      <c r="O38" s="81">
        <v>6.0E7</v>
      </c>
      <c r="P38" s="151">
        <v>0.0</v>
      </c>
      <c r="Q38" s="151" t="s">
        <v>53</v>
      </c>
      <c r="R38" s="81">
        <v>1.185375E7</v>
      </c>
      <c r="S38" s="151">
        <v>1.0</v>
      </c>
      <c r="T38" s="151" t="s">
        <v>53</v>
      </c>
      <c r="U38" s="81">
        <v>9423500.0</v>
      </c>
      <c r="V38" s="151">
        <v>1.0</v>
      </c>
      <c r="W38" s="151" t="s">
        <v>53</v>
      </c>
      <c r="X38" s="81">
        <v>1.37976E7</v>
      </c>
      <c r="Y38" s="151">
        <v>0.0</v>
      </c>
      <c r="Z38" s="151" t="s">
        <v>53</v>
      </c>
      <c r="AA38" s="81">
        <v>0.0</v>
      </c>
      <c r="AB38" s="151">
        <f t="shared" si="1"/>
        <v>2</v>
      </c>
      <c r="AC38" s="151" t="s">
        <v>53</v>
      </c>
      <c r="AD38" s="81">
        <f t="shared" si="13"/>
        <v>35074850</v>
      </c>
      <c r="AE38" s="73">
        <f t="shared" si="2"/>
        <v>100</v>
      </c>
      <c r="AF38" s="73">
        <f t="shared" si="14"/>
        <v>58.45808333</v>
      </c>
      <c r="AG38" s="151">
        <f t="shared" si="3"/>
        <v>2</v>
      </c>
      <c r="AH38" s="151" t="s">
        <v>53</v>
      </c>
      <c r="AI38" s="81">
        <f t="shared" si="15"/>
        <v>35074850</v>
      </c>
      <c r="AJ38" s="73">
        <f t="shared" si="4"/>
        <v>25</v>
      </c>
      <c r="AK38" s="73">
        <f t="shared" si="16"/>
        <v>15.24993478</v>
      </c>
      <c r="AL38" s="150" t="s">
        <v>37</v>
      </c>
    </row>
    <row r="39">
      <c r="A39" s="149"/>
      <c r="B39" s="149"/>
      <c r="C39" s="149"/>
      <c r="D39" s="150" t="s">
        <v>105</v>
      </c>
      <c r="E39" s="150" t="s">
        <v>106</v>
      </c>
      <c r="F39" s="150" t="s">
        <v>107</v>
      </c>
      <c r="G39" s="151">
        <v>133.0</v>
      </c>
      <c r="H39" s="151" t="s">
        <v>74</v>
      </c>
      <c r="I39" s="81">
        <v>1.9E8</v>
      </c>
      <c r="J39" s="152">
        <v>0.0</v>
      </c>
      <c r="K39" s="152" t="s">
        <v>74</v>
      </c>
      <c r="L39" s="153">
        <v>0.0</v>
      </c>
      <c r="M39" s="151">
        <v>38.0</v>
      </c>
      <c r="N39" s="151" t="s">
        <v>74</v>
      </c>
      <c r="O39" s="81">
        <v>5.0E7</v>
      </c>
      <c r="P39" s="151">
        <v>0.0</v>
      </c>
      <c r="Q39" s="151" t="s">
        <v>74</v>
      </c>
      <c r="R39" s="81">
        <v>8710000.0</v>
      </c>
      <c r="S39" s="151">
        <v>19.0</v>
      </c>
      <c r="T39" s="151" t="s">
        <v>74</v>
      </c>
      <c r="U39" s="81">
        <v>916250.0</v>
      </c>
      <c r="V39" s="151">
        <v>19.0</v>
      </c>
      <c r="W39" s="151" t="s">
        <v>74</v>
      </c>
      <c r="X39" s="81">
        <v>1.61695E7</v>
      </c>
      <c r="Y39" s="151">
        <v>0.0</v>
      </c>
      <c r="Z39" s="151" t="s">
        <v>74</v>
      </c>
      <c r="AA39" s="81">
        <v>0.0</v>
      </c>
      <c r="AB39" s="151">
        <f t="shared" si="1"/>
        <v>38</v>
      </c>
      <c r="AC39" s="151" t="s">
        <v>74</v>
      </c>
      <c r="AD39" s="81">
        <f t="shared" si="13"/>
        <v>25795750</v>
      </c>
      <c r="AE39" s="73">
        <f t="shared" si="2"/>
        <v>100</v>
      </c>
      <c r="AF39" s="73">
        <f t="shared" si="14"/>
        <v>51.5915</v>
      </c>
      <c r="AG39" s="151">
        <f t="shared" si="3"/>
        <v>38</v>
      </c>
      <c r="AH39" s="151" t="s">
        <v>74</v>
      </c>
      <c r="AI39" s="81">
        <f t="shared" si="15"/>
        <v>25795750</v>
      </c>
      <c r="AJ39" s="73">
        <f t="shared" si="4"/>
        <v>28.57142857</v>
      </c>
      <c r="AK39" s="73">
        <f t="shared" si="16"/>
        <v>13.57671053</v>
      </c>
      <c r="AL39" s="150" t="s">
        <v>37</v>
      </c>
    </row>
    <row r="40">
      <c r="A40" s="149"/>
      <c r="B40" s="149"/>
      <c r="C40" s="149"/>
      <c r="D40" s="150" t="s">
        <v>108</v>
      </c>
      <c r="E40" s="150" t="s">
        <v>109</v>
      </c>
      <c r="F40" s="150" t="s">
        <v>110</v>
      </c>
      <c r="G40" s="151">
        <v>7.0</v>
      </c>
      <c r="H40" s="151" t="s">
        <v>74</v>
      </c>
      <c r="I40" s="81">
        <v>1.5E8</v>
      </c>
      <c r="J40" s="152">
        <v>0.0</v>
      </c>
      <c r="K40" s="152" t="s">
        <v>74</v>
      </c>
      <c r="L40" s="153">
        <v>0.0</v>
      </c>
      <c r="M40" s="151">
        <v>2.0</v>
      </c>
      <c r="N40" s="151" t="s">
        <v>74</v>
      </c>
      <c r="O40" s="81">
        <v>4.0E7</v>
      </c>
      <c r="P40" s="151">
        <v>0.0</v>
      </c>
      <c r="Q40" s="151" t="s">
        <v>74</v>
      </c>
      <c r="R40" s="81">
        <v>2099500.0</v>
      </c>
      <c r="S40" s="151">
        <v>1.0</v>
      </c>
      <c r="T40" s="151" t="s">
        <v>74</v>
      </c>
      <c r="U40" s="81">
        <v>7930000.0</v>
      </c>
      <c r="V40" s="151">
        <v>1.0</v>
      </c>
      <c r="W40" s="151" t="s">
        <v>74</v>
      </c>
      <c r="X40" s="81">
        <v>1.27857E7</v>
      </c>
      <c r="Y40" s="151">
        <v>0.0</v>
      </c>
      <c r="Z40" s="151" t="s">
        <v>74</v>
      </c>
      <c r="AA40" s="81">
        <v>0.0</v>
      </c>
      <c r="AB40" s="151">
        <f t="shared" si="1"/>
        <v>2</v>
      </c>
      <c r="AC40" s="151" t="s">
        <v>74</v>
      </c>
      <c r="AD40" s="81">
        <f t="shared" si="13"/>
        <v>22815200</v>
      </c>
      <c r="AE40" s="73">
        <f t="shared" si="2"/>
        <v>100</v>
      </c>
      <c r="AF40" s="73">
        <f t="shared" si="14"/>
        <v>57.038</v>
      </c>
      <c r="AG40" s="151">
        <f t="shared" si="3"/>
        <v>2</v>
      </c>
      <c r="AH40" s="151" t="s">
        <v>74</v>
      </c>
      <c r="AI40" s="81">
        <f t="shared" si="15"/>
        <v>22815200</v>
      </c>
      <c r="AJ40" s="73">
        <f t="shared" si="4"/>
        <v>28.57142857</v>
      </c>
      <c r="AK40" s="73">
        <f t="shared" si="16"/>
        <v>15.21013333</v>
      </c>
      <c r="AL40" s="150" t="s">
        <v>37</v>
      </c>
    </row>
    <row r="41">
      <c r="A41" s="149"/>
      <c r="B41" s="149"/>
      <c r="C41" s="149"/>
      <c r="D41" s="150" t="s">
        <v>111</v>
      </c>
      <c r="E41" s="150" t="s">
        <v>112</v>
      </c>
      <c r="F41" s="150" t="s">
        <v>113</v>
      </c>
      <c r="G41" s="151">
        <v>7.0</v>
      </c>
      <c r="H41" s="151" t="s">
        <v>74</v>
      </c>
      <c r="I41" s="81">
        <v>9.5E7</v>
      </c>
      <c r="J41" s="152">
        <v>0.0</v>
      </c>
      <c r="K41" s="152" t="s">
        <v>74</v>
      </c>
      <c r="L41" s="153">
        <v>0.0</v>
      </c>
      <c r="M41" s="151">
        <v>2.0</v>
      </c>
      <c r="N41" s="151" t="s">
        <v>74</v>
      </c>
      <c r="O41" s="81">
        <v>2.5E7</v>
      </c>
      <c r="P41" s="151">
        <v>0.0</v>
      </c>
      <c r="Q41" s="151" t="s">
        <v>74</v>
      </c>
      <c r="R41" s="81">
        <v>3970000.0</v>
      </c>
      <c r="S41" s="151">
        <v>1.0</v>
      </c>
      <c r="T41" s="151" t="s">
        <v>74</v>
      </c>
      <c r="U41" s="81">
        <v>0.0</v>
      </c>
      <c r="V41" s="151">
        <v>1.0</v>
      </c>
      <c r="W41" s="151" t="s">
        <v>74</v>
      </c>
      <c r="X41" s="81">
        <v>1.23739E7</v>
      </c>
      <c r="Y41" s="151">
        <v>0.0</v>
      </c>
      <c r="Z41" s="151" t="s">
        <v>74</v>
      </c>
      <c r="AA41" s="81">
        <v>0.0</v>
      </c>
      <c r="AB41" s="151">
        <f t="shared" si="1"/>
        <v>2</v>
      </c>
      <c r="AC41" s="151" t="s">
        <v>74</v>
      </c>
      <c r="AD41" s="81">
        <f t="shared" si="13"/>
        <v>16343900</v>
      </c>
      <c r="AE41" s="73">
        <f t="shared" si="2"/>
        <v>100</v>
      </c>
      <c r="AF41" s="73">
        <f t="shared" si="14"/>
        <v>65.3756</v>
      </c>
      <c r="AG41" s="151">
        <f t="shared" si="3"/>
        <v>2</v>
      </c>
      <c r="AH41" s="151" t="s">
        <v>74</v>
      </c>
      <c r="AI41" s="81">
        <f t="shared" si="15"/>
        <v>16343900</v>
      </c>
      <c r="AJ41" s="73">
        <f t="shared" si="4"/>
        <v>28.57142857</v>
      </c>
      <c r="AK41" s="73">
        <f t="shared" si="16"/>
        <v>17.20410526</v>
      </c>
      <c r="AL41" s="150" t="s">
        <v>37</v>
      </c>
    </row>
    <row r="42">
      <c r="A42" s="149"/>
      <c r="B42" s="149"/>
      <c r="C42" s="149"/>
      <c r="D42" s="150" t="s">
        <v>114</v>
      </c>
      <c r="E42" s="150" t="s">
        <v>115</v>
      </c>
      <c r="F42" s="150" t="s">
        <v>116</v>
      </c>
      <c r="G42" s="151">
        <v>14.0</v>
      </c>
      <c r="H42" s="151" t="s">
        <v>53</v>
      </c>
      <c r="I42" s="81">
        <v>4.2E8</v>
      </c>
      <c r="J42" s="152">
        <v>0.0</v>
      </c>
      <c r="K42" s="152" t="s">
        <v>53</v>
      </c>
      <c r="L42" s="153">
        <v>0.0</v>
      </c>
      <c r="M42" s="151">
        <v>5.0</v>
      </c>
      <c r="N42" s="151" t="s">
        <v>53</v>
      </c>
      <c r="O42" s="81">
        <v>3.6E8</v>
      </c>
      <c r="P42" s="151">
        <v>1.0</v>
      </c>
      <c r="Q42" s="151" t="s">
        <v>53</v>
      </c>
      <c r="R42" s="81">
        <v>2.9101498E7</v>
      </c>
      <c r="S42" s="151">
        <v>1.0</v>
      </c>
      <c r="T42" s="151" t="s">
        <v>53</v>
      </c>
      <c r="U42" s="81">
        <v>1.587875E7</v>
      </c>
      <c r="V42" s="151">
        <v>2.0</v>
      </c>
      <c r="W42" s="151" t="s">
        <v>53</v>
      </c>
      <c r="X42" s="81">
        <v>4.068155E7</v>
      </c>
      <c r="Y42" s="151">
        <v>0.0</v>
      </c>
      <c r="Z42" s="151" t="s">
        <v>53</v>
      </c>
      <c r="AA42" s="81">
        <v>0.0</v>
      </c>
      <c r="AB42" s="151">
        <f t="shared" si="1"/>
        <v>4</v>
      </c>
      <c r="AC42" s="151" t="s">
        <v>53</v>
      </c>
      <c r="AD42" s="81">
        <f t="shared" si="13"/>
        <v>85661798</v>
      </c>
      <c r="AE42" s="73">
        <f t="shared" si="2"/>
        <v>80</v>
      </c>
      <c r="AF42" s="73">
        <f t="shared" si="14"/>
        <v>23.79494389</v>
      </c>
      <c r="AG42" s="151">
        <f t="shared" si="3"/>
        <v>4</v>
      </c>
      <c r="AH42" s="151" t="s">
        <v>53</v>
      </c>
      <c r="AI42" s="81">
        <f t="shared" si="15"/>
        <v>85661798</v>
      </c>
      <c r="AJ42" s="73">
        <f t="shared" si="4"/>
        <v>28.57142857</v>
      </c>
      <c r="AK42" s="73">
        <f t="shared" si="16"/>
        <v>20.39566619</v>
      </c>
      <c r="AL42" s="150" t="s">
        <v>37</v>
      </c>
    </row>
    <row r="43">
      <c r="A43" s="149"/>
      <c r="B43" s="149"/>
      <c r="C43" s="149"/>
      <c r="D43" s="150" t="s">
        <v>117</v>
      </c>
      <c r="E43" s="150" t="s">
        <v>118</v>
      </c>
      <c r="F43" s="150" t="s">
        <v>119</v>
      </c>
      <c r="G43" s="151">
        <v>91.0</v>
      </c>
      <c r="H43" s="151" t="s">
        <v>74</v>
      </c>
      <c r="I43" s="81">
        <v>1.8E8</v>
      </c>
      <c r="J43" s="152">
        <v>0.0</v>
      </c>
      <c r="K43" s="152" t="s">
        <v>74</v>
      </c>
      <c r="L43" s="153">
        <v>0.0</v>
      </c>
      <c r="M43" s="151">
        <v>26.0</v>
      </c>
      <c r="N43" s="151" t="s">
        <v>74</v>
      </c>
      <c r="O43" s="81">
        <v>5.0E7</v>
      </c>
      <c r="P43" s="151">
        <v>0.0</v>
      </c>
      <c r="Q43" s="151" t="s">
        <v>74</v>
      </c>
      <c r="R43" s="81">
        <v>0.0</v>
      </c>
      <c r="S43" s="151">
        <v>13.0</v>
      </c>
      <c r="T43" s="151" t="s">
        <v>74</v>
      </c>
      <c r="U43" s="81">
        <v>1.83665E7</v>
      </c>
      <c r="V43" s="151">
        <v>13.0</v>
      </c>
      <c r="W43" s="151" t="s">
        <v>74</v>
      </c>
      <c r="X43" s="81">
        <v>1.278575E7</v>
      </c>
      <c r="Y43" s="151">
        <v>0.0</v>
      </c>
      <c r="Z43" s="151" t="s">
        <v>74</v>
      </c>
      <c r="AA43" s="81">
        <v>0.0</v>
      </c>
      <c r="AB43" s="151">
        <f t="shared" si="1"/>
        <v>26</v>
      </c>
      <c r="AC43" s="151" t="s">
        <v>74</v>
      </c>
      <c r="AD43" s="81">
        <f t="shared" si="13"/>
        <v>31152250</v>
      </c>
      <c r="AE43" s="73">
        <f t="shared" si="2"/>
        <v>100</v>
      </c>
      <c r="AF43" s="73">
        <f t="shared" si="14"/>
        <v>62.3045</v>
      </c>
      <c r="AG43" s="151">
        <f t="shared" si="3"/>
        <v>26</v>
      </c>
      <c r="AH43" s="151" t="s">
        <v>74</v>
      </c>
      <c r="AI43" s="81">
        <f t="shared" si="15"/>
        <v>31152250</v>
      </c>
      <c r="AJ43" s="73">
        <f t="shared" si="4"/>
        <v>28.57142857</v>
      </c>
      <c r="AK43" s="73">
        <f t="shared" si="16"/>
        <v>17.30680556</v>
      </c>
      <c r="AL43" s="150" t="s">
        <v>37</v>
      </c>
    </row>
    <row r="44">
      <c r="A44" s="149"/>
      <c r="B44" s="149"/>
      <c r="C44" s="149"/>
      <c r="D44" s="150" t="s">
        <v>120</v>
      </c>
      <c r="E44" s="150" t="s">
        <v>121</v>
      </c>
      <c r="F44" s="150" t="s">
        <v>122</v>
      </c>
      <c r="G44" s="151">
        <v>22.0</v>
      </c>
      <c r="H44" s="151" t="s">
        <v>74</v>
      </c>
      <c r="I44" s="81">
        <v>4.5E8</v>
      </c>
      <c r="J44" s="152">
        <v>0.0</v>
      </c>
      <c r="K44" s="152" t="s">
        <v>74</v>
      </c>
      <c r="L44" s="153">
        <v>0.0</v>
      </c>
      <c r="M44" s="151">
        <v>7.0</v>
      </c>
      <c r="N44" s="151" t="s">
        <v>74</v>
      </c>
      <c r="O44" s="81">
        <v>1.2E8</v>
      </c>
      <c r="P44" s="151">
        <v>1.0</v>
      </c>
      <c r="Q44" s="151" t="s">
        <v>74</v>
      </c>
      <c r="R44" s="81">
        <v>2.316455E7</v>
      </c>
      <c r="S44" s="151">
        <v>2.0</v>
      </c>
      <c r="T44" s="151" t="s">
        <v>74</v>
      </c>
      <c r="U44" s="81">
        <v>1.64885E7</v>
      </c>
      <c r="V44" s="151">
        <v>2.0</v>
      </c>
      <c r="W44" s="151" t="s">
        <v>74</v>
      </c>
      <c r="X44" s="81">
        <v>2.93337E7</v>
      </c>
      <c r="Y44" s="151">
        <v>0.0</v>
      </c>
      <c r="Z44" s="151" t="s">
        <v>74</v>
      </c>
      <c r="AA44" s="81">
        <v>0.0</v>
      </c>
      <c r="AB44" s="151">
        <f t="shared" si="1"/>
        <v>5</v>
      </c>
      <c r="AC44" s="151" t="s">
        <v>74</v>
      </c>
      <c r="AD44" s="81">
        <f t="shared" si="13"/>
        <v>68986750</v>
      </c>
      <c r="AE44" s="73">
        <f t="shared" si="2"/>
        <v>71.42857143</v>
      </c>
      <c r="AF44" s="73">
        <f t="shared" si="14"/>
        <v>57.48895833</v>
      </c>
      <c r="AG44" s="151">
        <f t="shared" si="3"/>
        <v>5</v>
      </c>
      <c r="AH44" s="151" t="s">
        <v>74</v>
      </c>
      <c r="AI44" s="81">
        <f t="shared" si="15"/>
        <v>68986750</v>
      </c>
      <c r="AJ44" s="73">
        <f t="shared" si="4"/>
        <v>22.72727273</v>
      </c>
      <c r="AK44" s="73">
        <f t="shared" si="16"/>
        <v>15.33038889</v>
      </c>
      <c r="AL44" s="150" t="s">
        <v>37</v>
      </c>
    </row>
    <row r="45">
      <c r="A45" s="149"/>
      <c r="B45" s="149"/>
      <c r="C45" s="149"/>
      <c r="D45" s="150" t="s">
        <v>123</v>
      </c>
      <c r="E45" s="150" t="s">
        <v>124</v>
      </c>
      <c r="F45" s="150" t="s">
        <v>125</v>
      </c>
      <c r="G45" s="151">
        <v>7.0</v>
      </c>
      <c r="H45" s="151" t="s">
        <v>74</v>
      </c>
      <c r="I45" s="81">
        <v>1.25E8</v>
      </c>
      <c r="J45" s="152">
        <v>0.0</v>
      </c>
      <c r="K45" s="152" t="s">
        <v>74</v>
      </c>
      <c r="L45" s="153">
        <v>0.0</v>
      </c>
      <c r="M45" s="151">
        <v>2.0</v>
      </c>
      <c r="N45" s="151" t="s">
        <v>74</v>
      </c>
      <c r="O45" s="81">
        <v>3.5E7</v>
      </c>
      <c r="P45" s="151">
        <v>0.0</v>
      </c>
      <c r="Q45" s="151" t="s">
        <v>74</v>
      </c>
      <c r="R45" s="81">
        <v>5208500.0</v>
      </c>
      <c r="S45" s="151">
        <v>1.0</v>
      </c>
      <c r="T45" s="151" t="s">
        <v>74</v>
      </c>
      <c r="U45" s="81">
        <v>0.0</v>
      </c>
      <c r="V45" s="151">
        <v>1.0</v>
      </c>
      <c r="W45" s="151" t="s">
        <v>74</v>
      </c>
      <c r="X45" s="81">
        <v>2.15275E7</v>
      </c>
      <c r="Y45" s="151">
        <v>0.0</v>
      </c>
      <c r="Z45" s="151" t="s">
        <v>74</v>
      </c>
      <c r="AA45" s="81">
        <v>0.0</v>
      </c>
      <c r="AB45" s="151">
        <f t="shared" si="1"/>
        <v>2</v>
      </c>
      <c r="AC45" s="151" t="s">
        <v>74</v>
      </c>
      <c r="AD45" s="81">
        <f t="shared" si="13"/>
        <v>26736000</v>
      </c>
      <c r="AE45" s="73">
        <f t="shared" si="2"/>
        <v>100</v>
      </c>
      <c r="AF45" s="73">
        <f t="shared" si="14"/>
        <v>76.38857143</v>
      </c>
      <c r="AG45" s="151">
        <f t="shared" si="3"/>
        <v>2</v>
      </c>
      <c r="AH45" s="151" t="s">
        <v>74</v>
      </c>
      <c r="AI45" s="81">
        <f t="shared" si="15"/>
        <v>26736000</v>
      </c>
      <c r="AJ45" s="73">
        <f t="shared" si="4"/>
        <v>28.57142857</v>
      </c>
      <c r="AK45" s="73">
        <f t="shared" si="16"/>
        <v>21.3888</v>
      </c>
      <c r="AL45" s="150" t="s">
        <v>37</v>
      </c>
    </row>
    <row r="46">
      <c r="A46" s="144"/>
      <c r="B46" s="144"/>
      <c r="C46" s="144"/>
      <c r="D46" s="145" t="s">
        <v>126</v>
      </c>
      <c r="E46" s="145" t="s">
        <v>127</v>
      </c>
      <c r="F46" s="145" t="s">
        <v>128</v>
      </c>
      <c r="G46" s="146">
        <f>G47+G48+G51+G52</f>
        <v>72</v>
      </c>
      <c r="H46" s="146" t="s">
        <v>53</v>
      </c>
      <c r="I46" s="71">
        <f>SUM(I47:I54)</f>
        <v>900000000</v>
      </c>
      <c r="J46" s="147">
        <f>J47+J48+J51+J52</f>
        <v>0</v>
      </c>
      <c r="K46" s="147" t="s">
        <v>53</v>
      </c>
      <c r="L46" s="69">
        <f>SUM(L47:L54)</f>
        <v>0</v>
      </c>
      <c r="M46" s="146">
        <f>M47+M48+M51+M52</f>
        <v>22</v>
      </c>
      <c r="N46" s="146" t="s">
        <v>53</v>
      </c>
      <c r="O46" s="71">
        <f>SUM(O47:O54)</f>
        <v>950000000</v>
      </c>
      <c r="P46" s="146">
        <f>P47+P48+P51+P52</f>
        <v>0</v>
      </c>
      <c r="Q46" s="146" t="s">
        <v>53</v>
      </c>
      <c r="R46" s="71">
        <f>SUM(R47:R54)</f>
        <v>13785000</v>
      </c>
      <c r="S46" s="146">
        <f>S47+S48+S51+S52</f>
        <v>10</v>
      </c>
      <c r="T46" s="146" t="s">
        <v>53</v>
      </c>
      <c r="U46" s="71">
        <f>SUM(U47:U54)</f>
        <v>102971361</v>
      </c>
      <c r="V46" s="146">
        <f>V47+V48+V51+V52</f>
        <v>10</v>
      </c>
      <c r="W46" s="146" t="s">
        <v>53</v>
      </c>
      <c r="X46" s="71">
        <f>SUM(X47:X54)</f>
        <v>259304850</v>
      </c>
      <c r="Y46" s="146">
        <f>Y47+Y48+Y51+Y52</f>
        <v>0</v>
      </c>
      <c r="Z46" s="146" t="s">
        <v>53</v>
      </c>
      <c r="AA46" s="71">
        <f>SUM(AA47:AA54)</f>
        <v>0</v>
      </c>
      <c r="AB46" s="146">
        <f t="shared" si="1"/>
        <v>20</v>
      </c>
      <c r="AC46" s="146" t="s">
        <v>53</v>
      </c>
      <c r="AD46" s="71">
        <f t="shared" si="13"/>
        <v>376061211</v>
      </c>
      <c r="AE46" s="62">
        <f t="shared" si="2"/>
        <v>90.90909091</v>
      </c>
      <c r="AF46" s="62">
        <f t="shared" si="14"/>
        <v>39.58539063</v>
      </c>
      <c r="AG46" s="146">
        <f t="shared" si="3"/>
        <v>20</v>
      </c>
      <c r="AH46" s="146" t="s">
        <v>53</v>
      </c>
      <c r="AI46" s="71">
        <f t="shared" si="15"/>
        <v>376061211</v>
      </c>
      <c r="AJ46" s="62">
        <f t="shared" si="4"/>
        <v>27.77777778</v>
      </c>
      <c r="AK46" s="62">
        <f t="shared" si="16"/>
        <v>41.784579</v>
      </c>
      <c r="AL46" s="145" t="s">
        <v>37</v>
      </c>
    </row>
    <row r="47">
      <c r="A47" s="149"/>
      <c r="B47" s="149"/>
      <c r="C47" s="149"/>
      <c r="D47" s="150" t="s">
        <v>129</v>
      </c>
      <c r="E47" s="150" t="s">
        <v>130</v>
      </c>
      <c r="F47" s="150" t="s">
        <v>131</v>
      </c>
      <c r="G47" s="151">
        <v>8.0</v>
      </c>
      <c r="H47" s="151" t="s">
        <v>53</v>
      </c>
      <c r="I47" s="81">
        <v>1.5E8</v>
      </c>
      <c r="J47" s="152">
        <v>0.0</v>
      </c>
      <c r="K47" s="152" t="s">
        <v>53</v>
      </c>
      <c r="L47" s="153">
        <v>0.0</v>
      </c>
      <c r="M47" s="151">
        <v>2.0</v>
      </c>
      <c r="N47" s="151" t="s">
        <v>53</v>
      </c>
      <c r="O47" s="81">
        <v>5.0E7</v>
      </c>
      <c r="P47" s="151">
        <v>0.0</v>
      </c>
      <c r="Q47" s="151" t="s">
        <v>53</v>
      </c>
      <c r="R47" s="81">
        <v>4723000.0</v>
      </c>
      <c r="S47" s="151">
        <v>1.0</v>
      </c>
      <c r="T47" s="151" t="s">
        <v>53</v>
      </c>
      <c r="U47" s="81">
        <v>1.48015E7</v>
      </c>
      <c r="V47" s="151">
        <v>1.0</v>
      </c>
      <c r="W47" s="151" t="s">
        <v>53</v>
      </c>
      <c r="X47" s="81">
        <v>1.2163E7</v>
      </c>
      <c r="Y47" s="151">
        <v>0.0</v>
      </c>
      <c r="Z47" s="151" t="s">
        <v>53</v>
      </c>
      <c r="AA47" s="81">
        <v>0.0</v>
      </c>
      <c r="AB47" s="151">
        <f t="shared" si="1"/>
        <v>2</v>
      </c>
      <c r="AC47" s="151" t="s">
        <v>53</v>
      </c>
      <c r="AD47" s="81">
        <f t="shared" si="13"/>
        <v>31687500</v>
      </c>
      <c r="AE47" s="73">
        <f t="shared" si="2"/>
        <v>100</v>
      </c>
      <c r="AF47" s="73">
        <f t="shared" si="14"/>
        <v>63.375</v>
      </c>
      <c r="AG47" s="151">
        <f t="shared" si="3"/>
        <v>2</v>
      </c>
      <c r="AH47" s="151" t="s">
        <v>53</v>
      </c>
      <c r="AI47" s="81">
        <f t="shared" si="15"/>
        <v>31687500</v>
      </c>
      <c r="AJ47" s="73">
        <f t="shared" si="4"/>
        <v>25</v>
      </c>
      <c r="AK47" s="73">
        <f t="shared" si="16"/>
        <v>21.125</v>
      </c>
      <c r="AL47" s="150" t="s">
        <v>37</v>
      </c>
    </row>
    <row r="48">
      <c r="A48" s="149"/>
      <c r="B48" s="149"/>
      <c r="C48" s="149"/>
      <c r="D48" s="150" t="s">
        <v>132</v>
      </c>
      <c r="E48" s="150" t="s">
        <v>133</v>
      </c>
      <c r="F48" s="150" t="s">
        <v>134</v>
      </c>
      <c r="G48" s="151">
        <v>42.0</v>
      </c>
      <c r="H48" s="151" t="s">
        <v>74</v>
      </c>
      <c r="I48" s="81">
        <v>9.0E7</v>
      </c>
      <c r="J48" s="152">
        <v>0.0</v>
      </c>
      <c r="K48" s="152" t="s">
        <v>74</v>
      </c>
      <c r="L48" s="153">
        <v>0.0</v>
      </c>
      <c r="M48" s="151">
        <v>12.0</v>
      </c>
      <c r="N48" s="151" t="s">
        <v>74</v>
      </c>
      <c r="O48" s="81">
        <v>3.0E7</v>
      </c>
      <c r="P48" s="151">
        <v>0.0</v>
      </c>
      <c r="Q48" s="151" t="s">
        <v>74</v>
      </c>
      <c r="R48" s="81">
        <v>0.0</v>
      </c>
      <c r="S48" s="151">
        <v>6.0</v>
      </c>
      <c r="T48" s="151" t="s">
        <v>74</v>
      </c>
      <c r="U48" s="81">
        <v>1.33055E7</v>
      </c>
      <c r="V48" s="151">
        <v>6.0</v>
      </c>
      <c r="W48" s="151" t="s">
        <v>74</v>
      </c>
      <c r="X48" s="81">
        <v>1.10275E7</v>
      </c>
      <c r="Y48" s="151">
        <v>0.0</v>
      </c>
      <c r="Z48" s="151" t="s">
        <v>74</v>
      </c>
      <c r="AA48" s="81">
        <v>0.0</v>
      </c>
      <c r="AB48" s="151">
        <f t="shared" si="1"/>
        <v>12</v>
      </c>
      <c r="AC48" s="151" t="s">
        <v>74</v>
      </c>
      <c r="AD48" s="81">
        <f t="shared" si="13"/>
        <v>24333000</v>
      </c>
      <c r="AE48" s="73">
        <f t="shared" si="2"/>
        <v>100</v>
      </c>
      <c r="AF48" s="73">
        <f t="shared" si="14"/>
        <v>81.11</v>
      </c>
      <c r="AG48" s="151">
        <f t="shared" si="3"/>
        <v>12</v>
      </c>
      <c r="AH48" s="151" t="s">
        <v>74</v>
      </c>
      <c r="AI48" s="81">
        <f t="shared" si="15"/>
        <v>24333000</v>
      </c>
      <c r="AJ48" s="73">
        <f t="shared" si="4"/>
        <v>28.57142857</v>
      </c>
      <c r="AK48" s="73">
        <f t="shared" si="16"/>
        <v>27.03666667</v>
      </c>
      <c r="AL48" s="150" t="s">
        <v>37</v>
      </c>
    </row>
    <row r="49">
      <c r="A49" s="149"/>
      <c r="B49" s="149"/>
      <c r="C49" s="149"/>
      <c r="D49" s="150" t="s">
        <v>135</v>
      </c>
      <c r="E49" s="150" t="s">
        <v>136</v>
      </c>
      <c r="F49" s="150" t="s">
        <v>137</v>
      </c>
      <c r="G49" s="151">
        <v>7.0</v>
      </c>
      <c r="H49" s="151" t="s">
        <v>74</v>
      </c>
      <c r="I49" s="81">
        <v>1.5E8</v>
      </c>
      <c r="J49" s="152">
        <v>0.0</v>
      </c>
      <c r="K49" s="152" t="s">
        <v>74</v>
      </c>
      <c r="L49" s="153">
        <v>0.0</v>
      </c>
      <c r="M49" s="151">
        <v>2.0</v>
      </c>
      <c r="N49" s="151" t="s">
        <v>74</v>
      </c>
      <c r="O49" s="81">
        <v>5.0E7</v>
      </c>
      <c r="P49" s="151">
        <v>0.0</v>
      </c>
      <c r="Q49" s="151" t="s">
        <v>74</v>
      </c>
      <c r="R49" s="81">
        <v>1815000.0</v>
      </c>
      <c r="S49" s="151">
        <v>1.0</v>
      </c>
      <c r="T49" s="151" t="s">
        <v>74</v>
      </c>
      <c r="U49" s="81">
        <v>1.552875E7</v>
      </c>
      <c r="V49" s="151">
        <v>1.0</v>
      </c>
      <c r="W49" s="151" t="s">
        <v>74</v>
      </c>
      <c r="X49" s="81">
        <v>1.9196E7</v>
      </c>
      <c r="Y49" s="151">
        <v>0.0</v>
      </c>
      <c r="Z49" s="151" t="s">
        <v>74</v>
      </c>
      <c r="AA49" s="81">
        <v>0.0</v>
      </c>
      <c r="AB49" s="151">
        <f t="shared" si="1"/>
        <v>2</v>
      </c>
      <c r="AC49" s="151" t="s">
        <v>74</v>
      </c>
      <c r="AD49" s="81">
        <f t="shared" si="13"/>
        <v>36539750</v>
      </c>
      <c r="AE49" s="73">
        <f t="shared" si="2"/>
        <v>100</v>
      </c>
      <c r="AF49" s="73">
        <f t="shared" si="14"/>
        <v>73.0795</v>
      </c>
      <c r="AG49" s="151">
        <f t="shared" si="3"/>
        <v>2</v>
      </c>
      <c r="AH49" s="151" t="s">
        <v>74</v>
      </c>
      <c r="AI49" s="81">
        <f t="shared" si="15"/>
        <v>36539750</v>
      </c>
      <c r="AJ49" s="73">
        <f t="shared" si="4"/>
        <v>28.57142857</v>
      </c>
      <c r="AK49" s="73">
        <f t="shared" si="16"/>
        <v>24.35983333</v>
      </c>
      <c r="AL49" s="150" t="s">
        <v>37</v>
      </c>
    </row>
    <row r="50">
      <c r="A50" s="149"/>
      <c r="B50" s="149"/>
      <c r="C50" s="149"/>
      <c r="D50" s="150" t="s">
        <v>138</v>
      </c>
      <c r="E50" s="150" t="s">
        <v>139</v>
      </c>
      <c r="F50" s="150" t="s">
        <v>140</v>
      </c>
      <c r="G50" s="151">
        <v>7.0</v>
      </c>
      <c r="H50" s="151" t="s">
        <v>74</v>
      </c>
      <c r="I50" s="81">
        <v>6.0E7</v>
      </c>
      <c r="J50" s="152">
        <v>0.0</v>
      </c>
      <c r="K50" s="152" t="s">
        <v>74</v>
      </c>
      <c r="L50" s="153">
        <v>0.0</v>
      </c>
      <c r="M50" s="151">
        <v>2.0</v>
      </c>
      <c r="N50" s="151" t="s">
        <v>74</v>
      </c>
      <c r="O50" s="81">
        <v>2.0E7</v>
      </c>
      <c r="P50" s="151">
        <v>0.0</v>
      </c>
      <c r="Q50" s="151" t="s">
        <v>74</v>
      </c>
      <c r="R50" s="81">
        <v>1466000.0</v>
      </c>
      <c r="S50" s="151">
        <v>1.0</v>
      </c>
      <c r="T50" s="151" t="s">
        <v>74</v>
      </c>
      <c r="U50" s="81">
        <v>5745500.0</v>
      </c>
      <c r="V50" s="151">
        <v>1.0</v>
      </c>
      <c r="W50" s="151" t="s">
        <v>74</v>
      </c>
      <c r="X50" s="81">
        <v>4462750.0</v>
      </c>
      <c r="Y50" s="151">
        <v>0.0</v>
      </c>
      <c r="Z50" s="151" t="s">
        <v>74</v>
      </c>
      <c r="AA50" s="81">
        <v>0.0</v>
      </c>
      <c r="AB50" s="151">
        <f t="shared" si="1"/>
        <v>2</v>
      </c>
      <c r="AC50" s="151" t="s">
        <v>74</v>
      </c>
      <c r="AD50" s="81">
        <f t="shared" si="13"/>
        <v>11674250</v>
      </c>
      <c r="AE50" s="73">
        <f t="shared" si="2"/>
        <v>100</v>
      </c>
      <c r="AF50" s="73">
        <f t="shared" si="14"/>
        <v>58.37125</v>
      </c>
      <c r="AG50" s="151">
        <f t="shared" si="3"/>
        <v>2</v>
      </c>
      <c r="AH50" s="151" t="s">
        <v>74</v>
      </c>
      <c r="AI50" s="81">
        <f t="shared" si="15"/>
        <v>11674250</v>
      </c>
      <c r="AJ50" s="73">
        <f t="shared" si="4"/>
        <v>28.57142857</v>
      </c>
      <c r="AK50" s="73">
        <f t="shared" si="16"/>
        <v>19.45708333</v>
      </c>
      <c r="AL50" s="150" t="s">
        <v>37</v>
      </c>
    </row>
    <row r="51">
      <c r="A51" s="149"/>
      <c r="B51" s="149"/>
      <c r="C51" s="149"/>
      <c r="D51" s="150" t="s">
        <v>141</v>
      </c>
      <c r="E51" s="150" t="s">
        <v>142</v>
      </c>
      <c r="F51" s="150" t="s">
        <v>143</v>
      </c>
      <c r="G51" s="151">
        <v>8.0</v>
      </c>
      <c r="H51" s="151" t="s">
        <v>53</v>
      </c>
      <c r="I51" s="81">
        <v>1.5E8</v>
      </c>
      <c r="J51" s="152">
        <v>0.0</v>
      </c>
      <c r="K51" s="152" t="s">
        <v>53</v>
      </c>
      <c r="L51" s="153">
        <v>0.0</v>
      </c>
      <c r="M51" s="151">
        <v>4.0</v>
      </c>
      <c r="N51" s="151" t="s">
        <v>53</v>
      </c>
      <c r="O51" s="81">
        <v>7.0E8</v>
      </c>
      <c r="P51" s="151">
        <v>0.0</v>
      </c>
      <c r="Q51" s="151" t="s">
        <v>53</v>
      </c>
      <c r="R51" s="81">
        <v>0.0</v>
      </c>
      <c r="S51" s="151">
        <v>1.0</v>
      </c>
      <c r="T51" s="151" t="s">
        <v>53</v>
      </c>
      <c r="U51" s="81">
        <v>2.4848111E7</v>
      </c>
      <c r="V51" s="151">
        <v>1.0</v>
      </c>
      <c r="W51" s="151" t="s">
        <v>53</v>
      </c>
      <c r="X51" s="81">
        <v>1.9099885E8</v>
      </c>
      <c r="Y51" s="151">
        <v>0.0</v>
      </c>
      <c r="Z51" s="151" t="s">
        <v>53</v>
      </c>
      <c r="AA51" s="81">
        <v>0.0</v>
      </c>
      <c r="AB51" s="151">
        <f t="shared" si="1"/>
        <v>2</v>
      </c>
      <c r="AC51" s="151" t="s">
        <v>53</v>
      </c>
      <c r="AD51" s="81">
        <f t="shared" si="13"/>
        <v>215846961</v>
      </c>
      <c r="AE51" s="73">
        <f t="shared" si="2"/>
        <v>50</v>
      </c>
      <c r="AF51" s="73">
        <f t="shared" si="14"/>
        <v>30.83528014</v>
      </c>
      <c r="AG51" s="151">
        <f t="shared" si="3"/>
        <v>2</v>
      </c>
      <c r="AH51" s="151" t="s">
        <v>53</v>
      </c>
      <c r="AI51" s="81">
        <f t="shared" si="15"/>
        <v>215846961</v>
      </c>
      <c r="AJ51" s="73">
        <f t="shared" si="4"/>
        <v>25</v>
      </c>
      <c r="AK51" s="73">
        <f t="shared" si="16"/>
        <v>143.897974</v>
      </c>
      <c r="AL51" s="150" t="s">
        <v>37</v>
      </c>
    </row>
    <row r="52">
      <c r="A52" s="149"/>
      <c r="B52" s="149"/>
      <c r="C52" s="149"/>
      <c r="D52" s="150" t="s">
        <v>144</v>
      </c>
      <c r="E52" s="150" t="s">
        <v>145</v>
      </c>
      <c r="F52" s="150" t="s">
        <v>146</v>
      </c>
      <c r="G52" s="151">
        <v>14.0</v>
      </c>
      <c r="H52" s="151" t="s">
        <v>74</v>
      </c>
      <c r="I52" s="81">
        <v>9.0E7</v>
      </c>
      <c r="J52" s="152">
        <v>0.0</v>
      </c>
      <c r="K52" s="152" t="s">
        <v>74</v>
      </c>
      <c r="L52" s="153">
        <v>0.0</v>
      </c>
      <c r="M52" s="151">
        <v>4.0</v>
      </c>
      <c r="N52" s="151" t="s">
        <v>74</v>
      </c>
      <c r="O52" s="81">
        <v>3.0E7</v>
      </c>
      <c r="P52" s="151">
        <v>0.0</v>
      </c>
      <c r="Q52" s="151" t="s">
        <v>74</v>
      </c>
      <c r="R52" s="81">
        <v>1466000.0</v>
      </c>
      <c r="S52" s="151">
        <v>2.0</v>
      </c>
      <c r="T52" s="151" t="s">
        <v>74</v>
      </c>
      <c r="U52" s="81">
        <v>1.3562E7</v>
      </c>
      <c r="V52" s="151">
        <v>2.0</v>
      </c>
      <c r="W52" s="151" t="s">
        <v>74</v>
      </c>
      <c r="X52" s="81">
        <v>5389500.0</v>
      </c>
      <c r="Y52" s="151">
        <v>0.0</v>
      </c>
      <c r="Z52" s="151" t="s">
        <v>74</v>
      </c>
      <c r="AA52" s="81">
        <v>0.0</v>
      </c>
      <c r="AB52" s="151">
        <f t="shared" si="1"/>
        <v>4</v>
      </c>
      <c r="AC52" s="151" t="s">
        <v>74</v>
      </c>
      <c r="AD52" s="81">
        <f t="shared" si="13"/>
        <v>20417500</v>
      </c>
      <c r="AE52" s="73">
        <f t="shared" si="2"/>
        <v>100</v>
      </c>
      <c r="AF52" s="73">
        <f t="shared" si="14"/>
        <v>68.05833333</v>
      </c>
      <c r="AG52" s="151">
        <f t="shared" si="3"/>
        <v>4</v>
      </c>
      <c r="AH52" s="151" t="s">
        <v>74</v>
      </c>
      <c r="AI52" s="81">
        <f t="shared" si="15"/>
        <v>20417500</v>
      </c>
      <c r="AJ52" s="73">
        <f t="shared" si="4"/>
        <v>28.57142857</v>
      </c>
      <c r="AK52" s="73">
        <f t="shared" si="16"/>
        <v>22.68611111</v>
      </c>
      <c r="AL52" s="150" t="s">
        <v>37</v>
      </c>
    </row>
    <row r="53">
      <c r="A53" s="149"/>
      <c r="B53" s="149"/>
      <c r="C53" s="149"/>
      <c r="D53" s="150" t="s">
        <v>147</v>
      </c>
      <c r="E53" s="150" t="s">
        <v>148</v>
      </c>
      <c r="F53" s="150" t="s">
        <v>149</v>
      </c>
      <c r="G53" s="151">
        <v>7.0</v>
      </c>
      <c r="H53" s="151" t="s">
        <v>74</v>
      </c>
      <c r="I53" s="81">
        <v>1.5E8</v>
      </c>
      <c r="J53" s="152">
        <v>0.0</v>
      </c>
      <c r="K53" s="152" t="s">
        <v>74</v>
      </c>
      <c r="L53" s="153">
        <v>0.0</v>
      </c>
      <c r="M53" s="151">
        <v>2.0</v>
      </c>
      <c r="N53" s="151" t="s">
        <v>74</v>
      </c>
      <c r="O53" s="81">
        <v>5.0E7</v>
      </c>
      <c r="P53" s="151">
        <v>0.0</v>
      </c>
      <c r="Q53" s="151" t="s">
        <v>74</v>
      </c>
      <c r="R53" s="81">
        <v>2849000.0</v>
      </c>
      <c r="S53" s="151">
        <v>1.0</v>
      </c>
      <c r="T53" s="151" t="s">
        <v>74</v>
      </c>
      <c r="U53" s="81">
        <v>7398000.0</v>
      </c>
      <c r="V53" s="151">
        <v>1.0</v>
      </c>
      <c r="W53" s="151" t="s">
        <v>74</v>
      </c>
      <c r="X53" s="81">
        <v>1.229425E7</v>
      </c>
      <c r="Y53" s="151">
        <v>0.0</v>
      </c>
      <c r="Z53" s="151" t="s">
        <v>74</v>
      </c>
      <c r="AA53" s="81">
        <v>0.0</v>
      </c>
      <c r="AB53" s="151">
        <f t="shared" si="1"/>
        <v>2</v>
      </c>
      <c r="AC53" s="151" t="s">
        <v>74</v>
      </c>
      <c r="AD53" s="81">
        <f t="shared" si="13"/>
        <v>22541250</v>
      </c>
      <c r="AE53" s="73">
        <f t="shared" si="2"/>
        <v>100</v>
      </c>
      <c r="AF53" s="73">
        <f t="shared" si="14"/>
        <v>45.0825</v>
      </c>
      <c r="AG53" s="151">
        <f t="shared" si="3"/>
        <v>2</v>
      </c>
      <c r="AH53" s="151" t="s">
        <v>74</v>
      </c>
      <c r="AI53" s="81">
        <f t="shared" si="15"/>
        <v>22541250</v>
      </c>
      <c r="AJ53" s="73">
        <f t="shared" si="4"/>
        <v>28.57142857</v>
      </c>
      <c r="AK53" s="73">
        <f t="shared" si="16"/>
        <v>15.0275</v>
      </c>
      <c r="AL53" s="150" t="s">
        <v>37</v>
      </c>
    </row>
    <row r="54">
      <c r="A54" s="149"/>
      <c r="B54" s="149"/>
      <c r="C54" s="149"/>
      <c r="D54" s="150" t="s">
        <v>150</v>
      </c>
      <c r="E54" s="150" t="s">
        <v>151</v>
      </c>
      <c r="F54" s="150" t="s">
        <v>152</v>
      </c>
      <c r="G54" s="151">
        <v>7.0</v>
      </c>
      <c r="H54" s="151" t="s">
        <v>74</v>
      </c>
      <c r="I54" s="81">
        <v>6.0E7</v>
      </c>
      <c r="J54" s="152">
        <v>0.0</v>
      </c>
      <c r="K54" s="152" t="s">
        <v>74</v>
      </c>
      <c r="L54" s="153">
        <v>0.0</v>
      </c>
      <c r="M54" s="151">
        <v>2.0</v>
      </c>
      <c r="N54" s="151" t="s">
        <v>74</v>
      </c>
      <c r="O54" s="81">
        <v>2.0E7</v>
      </c>
      <c r="P54" s="151">
        <v>0.0</v>
      </c>
      <c r="Q54" s="151" t="s">
        <v>74</v>
      </c>
      <c r="R54" s="81">
        <v>1466000.0</v>
      </c>
      <c r="S54" s="151">
        <v>1.0</v>
      </c>
      <c r="T54" s="151" t="s">
        <v>74</v>
      </c>
      <c r="U54" s="81">
        <v>7782000.0</v>
      </c>
      <c r="V54" s="151">
        <v>1.0</v>
      </c>
      <c r="W54" s="151" t="s">
        <v>74</v>
      </c>
      <c r="X54" s="81">
        <v>3773000.0</v>
      </c>
      <c r="Y54" s="151">
        <v>0.0</v>
      </c>
      <c r="Z54" s="151" t="s">
        <v>74</v>
      </c>
      <c r="AA54" s="81">
        <v>0.0</v>
      </c>
      <c r="AB54" s="151">
        <f t="shared" si="1"/>
        <v>2</v>
      </c>
      <c r="AC54" s="151" t="s">
        <v>74</v>
      </c>
      <c r="AD54" s="81">
        <f t="shared" si="13"/>
        <v>13021000</v>
      </c>
      <c r="AE54" s="73">
        <f t="shared" si="2"/>
        <v>100</v>
      </c>
      <c r="AF54" s="73">
        <f t="shared" si="14"/>
        <v>65.105</v>
      </c>
      <c r="AG54" s="151">
        <f t="shared" si="3"/>
        <v>2</v>
      </c>
      <c r="AH54" s="151" t="s">
        <v>74</v>
      </c>
      <c r="AI54" s="81">
        <f t="shared" si="15"/>
        <v>13021000</v>
      </c>
      <c r="AJ54" s="73">
        <f t="shared" si="4"/>
        <v>28.57142857</v>
      </c>
      <c r="AK54" s="73">
        <f t="shared" si="16"/>
        <v>21.70166667</v>
      </c>
      <c r="AL54" s="150" t="s">
        <v>37</v>
      </c>
    </row>
    <row r="55">
      <c r="A55" s="144"/>
      <c r="B55" s="144"/>
      <c r="C55" s="144"/>
      <c r="D55" s="145" t="s">
        <v>153</v>
      </c>
      <c r="E55" s="145" t="s">
        <v>154</v>
      </c>
      <c r="F55" s="145" t="s">
        <v>155</v>
      </c>
      <c r="G55" s="146">
        <f>G56+G57+G60+G61</f>
        <v>70</v>
      </c>
      <c r="H55" s="146" t="s">
        <v>53</v>
      </c>
      <c r="I55" s="71">
        <f>SUM(I56:I63)</f>
        <v>3615000000</v>
      </c>
      <c r="J55" s="147">
        <f>J56+J57+J60+J61</f>
        <v>0</v>
      </c>
      <c r="K55" s="147" t="s">
        <v>53</v>
      </c>
      <c r="L55" s="69">
        <f>SUM(L56:L63)</f>
        <v>0</v>
      </c>
      <c r="M55" s="146">
        <f>M56+M57+M60+M61</f>
        <v>19</v>
      </c>
      <c r="N55" s="146" t="s">
        <v>53</v>
      </c>
      <c r="O55" s="71">
        <f>SUM(O56:O63)</f>
        <v>1240000000</v>
      </c>
      <c r="P55" s="146">
        <f>P56+P57+P60+P61</f>
        <v>0</v>
      </c>
      <c r="Q55" s="146" t="s">
        <v>53</v>
      </c>
      <c r="R55" s="71">
        <f>SUM(R56:R63)</f>
        <v>56417450</v>
      </c>
      <c r="S55" s="146">
        <f>S56+S57+S60+S61</f>
        <v>8</v>
      </c>
      <c r="T55" s="146" t="s">
        <v>53</v>
      </c>
      <c r="U55" s="71">
        <f>SUM(U56:U63)</f>
        <v>72201750</v>
      </c>
      <c r="V55" s="146">
        <f>V56+V57+V60+V61</f>
        <v>9</v>
      </c>
      <c r="W55" s="146" t="s">
        <v>53</v>
      </c>
      <c r="X55" s="71">
        <f>SUM(X56:X63)</f>
        <v>246816622</v>
      </c>
      <c r="Y55" s="146">
        <f>Y56+Y57+Y60+Y61</f>
        <v>0</v>
      </c>
      <c r="Z55" s="146" t="s">
        <v>53</v>
      </c>
      <c r="AA55" s="71">
        <f>SUM(AA56:AA63)</f>
        <v>0</v>
      </c>
      <c r="AB55" s="146">
        <f t="shared" si="1"/>
        <v>17</v>
      </c>
      <c r="AC55" s="146" t="s">
        <v>53</v>
      </c>
      <c r="AD55" s="71">
        <f t="shared" si="13"/>
        <v>375435822</v>
      </c>
      <c r="AE55" s="62">
        <f t="shared" si="2"/>
        <v>89.47368421</v>
      </c>
      <c r="AF55" s="62">
        <f t="shared" si="14"/>
        <v>30.27708242</v>
      </c>
      <c r="AG55" s="146">
        <f t="shared" si="3"/>
        <v>17</v>
      </c>
      <c r="AH55" s="146" t="s">
        <v>53</v>
      </c>
      <c r="AI55" s="71">
        <f t="shared" si="15"/>
        <v>375435822</v>
      </c>
      <c r="AJ55" s="62">
        <f t="shared" si="4"/>
        <v>24.28571429</v>
      </c>
      <c r="AK55" s="62">
        <f t="shared" si="16"/>
        <v>10.38549992</v>
      </c>
      <c r="AL55" s="145" t="s">
        <v>37</v>
      </c>
    </row>
    <row r="56">
      <c r="A56" s="149"/>
      <c r="B56" s="149"/>
      <c r="C56" s="149"/>
      <c r="D56" s="150" t="s">
        <v>156</v>
      </c>
      <c r="E56" s="150" t="s">
        <v>157</v>
      </c>
      <c r="F56" s="150" t="s">
        <v>158</v>
      </c>
      <c r="G56" s="151">
        <v>14.0</v>
      </c>
      <c r="H56" s="151" t="s">
        <v>53</v>
      </c>
      <c r="I56" s="81">
        <v>1.2E9</v>
      </c>
      <c r="J56" s="152">
        <v>0.0</v>
      </c>
      <c r="K56" s="152" t="s">
        <v>53</v>
      </c>
      <c r="L56" s="153">
        <v>0.0</v>
      </c>
      <c r="M56" s="151">
        <v>3.0</v>
      </c>
      <c r="N56" s="151" t="s">
        <v>53</v>
      </c>
      <c r="O56" s="81">
        <v>2.5E8</v>
      </c>
      <c r="P56" s="151">
        <v>0.0</v>
      </c>
      <c r="Q56" s="151" t="s">
        <v>53</v>
      </c>
      <c r="R56" s="81">
        <v>7074000.0</v>
      </c>
      <c r="S56" s="151">
        <v>1.0</v>
      </c>
      <c r="T56" s="151" t="s">
        <v>53</v>
      </c>
      <c r="U56" s="81">
        <v>8930000.0</v>
      </c>
      <c r="V56" s="151">
        <v>1.0</v>
      </c>
      <c r="W56" s="151" t="s">
        <v>53</v>
      </c>
      <c r="X56" s="81">
        <v>1.8759E7</v>
      </c>
      <c r="Y56" s="151">
        <v>0.0</v>
      </c>
      <c r="Z56" s="151" t="s">
        <v>53</v>
      </c>
      <c r="AA56" s="81">
        <v>0.0</v>
      </c>
      <c r="AB56" s="151">
        <f t="shared" si="1"/>
        <v>2</v>
      </c>
      <c r="AC56" s="151" t="s">
        <v>53</v>
      </c>
      <c r="AD56" s="81">
        <f t="shared" si="13"/>
        <v>34763000</v>
      </c>
      <c r="AE56" s="73">
        <f t="shared" si="2"/>
        <v>66.66666667</v>
      </c>
      <c r="AF56" s="73">
        <f t="shared" si="14"/>
        <v>13.9052</v>
      </c>
      <c r="AG56" s="151">
        <f t="shared" si="3"/>
        <v>2</v>
      </c>
      <c r="AH56" s="151" t="s">
        <v>53</v>
      </c>
      <c r="AI56" s="81">
        <f t="shared" si="15"/>
        <v>34763000</v>
      </c>
      <c r="AJ56" s="73">
        <f t="shared" si="4"/>
        <v>14.28571429</v>
      </c>
      <c r="AK56" s="73">
        <f t="shared" si="16"/>
        <v>2.896916667</v>
      </c>
      <c r="AL56" s="150" t="s">
        <v>37</v>
      </c>
    </row>
    <row r="57">
      <c r="A57" s="149"/>
      <c r="B57" s="149"/>
      <c r="C57" s="149"/>
      <c r="D57" s="150" t="s">
        <v>159</v>
      </c>
      <c r="E57" s="150" t="s">
        <v>160</v>
      </c>
      <c r="F57" s="150" t="s">
        <v>161</v>
      </c>
      <c r="G57" s="151">
        <v>21.0</v>
      </c>
      <c r="H57" s="151" t="s">
        <v>74</v>
      </c>
      <c r="I57" s="81">
        <v>9.0E7</v>
      </c>
      <c r="J57" s="152">
        <v>0.0</v>
      </c>
      <c r="K57" s="152" t="s">
        <v>74</v>
      </c>
      <c r="L57" s="153">
        <v>0.0</v>
      </c>
      <c r="M57" s="151">
        <v>6.0</v>
      </c>
      <c r="N57" s="151" t="s">
        <v>74</v>
      </c>
      <c r="O57" s="81">
        <v>3.0E7</v>
      </c>
      <c r="P57" s="151">
        <v>0.0</v>
      </c>
      <c r="Q57" s="151" t="s">
        <v>74</v>
      </c>
      <c r="R57" s="81">
        <v>4504050.0</v>
      </c>
      <c r="S57" s="151">
        <v>3.0</v>
      </c>
      <c r="T57" s="151" t="s">
        <v>74</v>
      </c>
      <c r="U57" s="81">
        <v>3466000.0</v>
      </c>
      <c r="V57" s="151">
        <v>3.0</v>
      </c>
      <c r="W57" s="151" t="s">
        <v>74</v>
      </c>
      <c r="X57" s="81">
        <v>1.43627E7</v>
      </c>
      <c r="Y57" s="151">
        <v>0.0</v>
      </c>
      <c r="Z57" s="151" t="s">
        <v>74</v>
      </c>
      <c r="AA57" s="81">
        <v>0.0</v>
      </c>
      <c r="AB57" s="151">
        <f t="shared" si="1"/>
        <v>6</v>
      </c>
      <c r="AC57" s="151" t="s">
        <v>74</v>
      </c>
      <c r="AD57" s="81">
        <f t="shared" si="13"/>
        <v>22332750</v>
      </c>
      <c r="AE57" s="73">
        <f t="shared" si="2"/>
        <v>100</v>
      </c>
      <c r="AF57" s="73">
        <f t="shared" si="14"/>
        <v>74.4425</v>
      </c>
      <c r="AG57" s="151">
        <f t="shared" si="3"/>
        <v>6</v>
      </c>
      <c r="AH57" s="151" t="s">
        <v>74</v>
      </c>
      <c r="AI57" s="81">
        <f t="shared" si="15"/>
        <v>22332750</v>
      </c>
      <c r="AJ57" s="73">
        <f t="shared" si="4"/>
        <v>28.57142857</v>
      </c>
      <c r="AK57" s="73">
        <f t="shared" si="16"/>
        <v>24.81416667</v>
      </c>
      <c r="AL57" s="150" t="s">
        <v>37</v>
      </c>
    </row>
    <row r="58">
      <c r="A58" s="149"/>
      <c r="B58" s="149"/>
      <c r="C58" s="149"/>
      <c r="D58" s="150" t="s">
        <v>162</v>
      </c>
      <c r="E58" s="150" t="s">
        <v>163</v>
      </c>
      <c r="F58" s="150" t="s">
        <v>164</v>
      </c>
      <c r="G58" s="151">
        <v>10.0</v>
      </c>
      <c r="H58" s="151" t="s">
        <v>74</v>
      </c>
      <c r="I58" s="81">
        <v>1.5E8</v>
      </c>
      <c r="J58" s="152">
        <v>0.0</v>
      </c>
      <c r="K58" s="152" t="s">
        <v>74</v>
      </c>
      <c r="L58" s="153">
        <v>0.0</v>
      </c>
      <c r="M58" s="151">
        <v>3.0</v>
      </c>
      <c r="N58" s="151" t="s">
        <v>74</v>
      </c>
      <c r="O58" s="81">
        <v>5.0E7</v>
      </c>
      <c r="P58" s="151">
        <v>1.0</v>
      </c>
      <c r="Q58" s="151" t="s">
        <v>74</v>
      </c>
      <c r="R58" s="81">
        <v>3925850.0</v>
      </c>
      <c r="S58" s="151">
        <v>1.0</v>
      </c>
      <c r="T58" s="151" t="s">
        <v>74</v>
      </c>
      <c r="U58" s="81">
        <v>8385000.0</v>
      </c>
      <c r="V58" s="151">
        <v>1.0</v>
      </c>
      <c r="W58" s="151" t="s">
        <v>74</v>
      </c>
      <c r="X58" s="81">
        <v>2.0017872E7</v>
      </c>
      <c r="Y58" s="151">
        <v>0.0</v>
      </c>
      <c r="Z58" s="151" t="s">
        <v>74</v>
      </c>
      <c r="AA58" s="81">
        <v>0.0</v>
      </c>
      <c r="AB58" s="151">
        <f t="shared" si="1"/>
        <v>3</v>
      </c>
      <c r="AC58" s="151" t="s">
        <v>74</v>
      </c>
      <c r="AD58" s="81">
        <f t="shared" si="13"/>
        <v>32328722</v>
      </c>
      <c r="AE58" s="73">
        <f t="shared" si="2"/>
        <v>100</v>
      </c>
      <c r="AF58" s="73">
        <f t="shared" si="14"/>
        <v>64.657444</v>
      </c>
      <c r="AG58" s="151">
        <f t="shared" si="3"/>
        <v>3</v>
      </c>
      <c r="AH58" s="151" t="s">
        <v>74</v>
      </c>
      <c r="AI58" s="81">
        <f t="shared" si="15"/>
        <v>32328722</v>
      </c>
      <c r="AJ58" s="73">
        <f t="shared" si="4"/>
        <v>30</v>
      </c>
      <c r="AK58" s="73">
        <f t="shared" si="16"/>
        <v>21.55248133</v>
      </c>
      <c r="AL58" s="150" t="s">
        <v>37</v>
      </c>
    </row>
    <row r="59">
      <c r="A59" s="149"/>
      <c r="B59" s="149"/>
      <c r="C59" s="149"/>
      <c r="D59" s="150" t="s">
        <v>165</v>
      </c>
      <c r="E59" s="150" t="s">
        <v>166</v>
      </c>
      <c r="F59" s="150" t="s">
        <v>167</v>
      </c>
      <c r="G59" s="151">
        <v>7.0</v>
      </c>
      <c r="H59" s="151" t="s">
        <v>74</v>
      </c>
      <c r="I59" s="81">
        <v>6.0E7</v>
      </c>
      <c r="J59" s="152">
        <v>0.0</v>
      </c>
      <c r="K59" s="152" t="s">
        <v>74</v>
      </c>
      <c r="L59" s="153">
        <v>0.0</v>
      </c>
      <c r="M59" s="151">
        <v>2.0</v>
      </c>
      <c r="N59" s="151" t="s">
        <v>74</v>
      </c>
      <c r="O59" s="81">
        <v>2.0E7</v>
      </c>
      <c r="P59" s="151">
        <v>0.0</v>
      </c>
      <c r="Q59" s="151" t="s">
        <v>74</v>
      </c>
      <c r="R59" s="81">
        <v>5530600.0</v>
      </c>
      <c r="S59" s="151">
        <v>1.0</v>
      </c>
      <c r="T59" s="151" t="s">
        <v>74</v>
      </c>
      <c r="U59" s="81">
        <v>2430750.0</v>
      </c>
      <c r="V59" s="151">
        <v>1.0</v>
      </c>
      <c r="W59" s="151" t="s">
        <v>74</v>
      </c>
      <c r="X59" s="81">
        <v>4173650.0</v>
      </c>
      <c r="Y59" s="151">
        <v>0.0</v>
      </c>
      <c r="Z59" s="151" t="s">
        <v>74</v>
      </c>
      <c r="AA59" s="81">
        <v>0.0</v>
      </c>
      <c r="AB59" s="151">
        <f t="shared" si="1"/>
        <v>2</v>
      </c>
      <c r="AC59" s="151" t="s">
        <v>74</v>
      </c>
      <c r="AD59" s="81">
        <f t="shared" si="13"/>
        <v>12135000</v>
      </c>
      <c r="AE59" s="73">
        <f t="shared" si="2"/>
        <v>100</v>
      </c>
      <c r="AF59" s="73">
        <f t="shared" si="14"/>
        <v>60.675</v>
      </c>
      <c r="AG59" s="151">
        <f t="shared" si="3"/>
        <v>2</v>
      </c>
      <c r="AH59" s="151" t="s">
        <v>74</v>
      </c>
      <c r="AI59" s="81">
        <f t="shared" si="15"/>
        <v>12135000</v>
      </c>
      <c r="AJ59" s="73">
        <f t="shared" si="4"/>
        <v>28.57142857</v>
      </c>
      <c r="AK59" s="73">
        <f t="shared" si="16"/>
        <v>20.225</v>
      </c>
      <c r="AL59" s="150" t="s">
        <v>37</v>
      </c>
    </row>
    <row r="60">
      <c r="A60" s="149"/>
      <c r="B60" s="149"/>
      <c r="C60" s="149"/>
      <c r="D60" s="150" t="s">
        <v>168</v>
      </c>
      <c r="E60" s="150" t="s">
        <v>169</v>
      </c>
      <c r="F60" s="150" t="s">
        <v>170</v>
      </c>
      <c r="G60" s="151">
        <v>14.0</v>
      </c>
      <c r="H60" s="151" t="s">
        <v>53</v>
      </c>
      <c r="I60" s="81">
        <v>1.8E9</v>
      </c>
      <c r="J60" s="152">
        <v>0.0</v>
      </c>
      <c r="K60" s="152" t="s">
        <v>53</v>
      </c>
      <c r="L60" s="153">
        <v>0.0</v>
      </c>
      <c r="M60" s="151">
        <v>4.0</v>
      </c>
      <c r="N60" s="151" t="s">
        <v>53</v>
      </c>
      <c r="O60" s="81">
        <v>7.85E8</v>
      </c>
      <c r="P60" s="151">
        <v>0.0</v>
      </c>
      <c r="Q60" s="151" t="s">
        <v>53</v>
      </c>
      <c r="R60" s="81">
        <v>1.74053E7</v>
      </c>
      <c r="S60" s="151">
        <v>1.0</v>
      </c>
      <c r="T60" s="151" t="s">
        <v>53</v>
      </c>
      <c r="U60" s="81">
        <v>3.44735E7</v>
      </c>
      <c r="V60" s="151">
        <v>2.0</v>
      </c>
      <c r="W60" s="151" t="s">
        <v>53</v>
      </c>
      <c r="X60" s="81">
        <v>1.5071855E8</v>
      </c>
      <c r="Y60" s="151">
        <v>0.0</v>
      </c>
      <c r="Z60" s="151" t="s">
        <v>53</v>
      </c>
      <c r="AA60" s="81">
        <v>0.0</v>
      </c>
      <c r="AB60" s="151">
        <f t="shared" si="1"/>
        <v>3</v>
      </c>
      <c r="AC60" s="151" t="s">
        <v>53</v>
      </c>
      <c r="AD60" s="81">
        <f t="shared" si="13"/>
        <v>202597350</v>
      </c>
      <c r="AE60" s="73">
        <f t="shared" si="2"/>
        <v>75</v>
      </c>
      <c r="AF60" s="73">
        <f t="shared" si="14"/>
        <v>25.80857962</v>
      </c>
      <c r="AG60" s="151">
        <f t="shared" si="3"/>
        <v>3</v>
      </c>
      <c r="AH60" s="151" t="s">
        <v>53</v>
      </c>
      <c r="AI60" s="81">
        <f t="shared" si="15"/>
        <v>202597350</v>
      </c>
      <c r="AJ60" s="73">
        <f t="shared" si="4"/>
        <v>21.42857143</v>
      </c>
      <c r="AK60" s="73">
        <f t="shared" si="16"/>
        <v>11.25540833</v>
      </c>
      <c r="AL60" s="150" t="s">
        <v>37</v>
      </c>
    </row>
    <row r="61">
      <c r="A61" s="149"/>
      <c r="B61" s="149"/>
      <c r="C61" s="149"/>
      <c r="D61" s="150" t="s">
        <v>171</v>
      </c>
      <c r="E61" s="150" t="s">
        <v>172</v>
      </c>
      <c r="F61" s="150" t="s">
        <v>173</v>
      </c>
      <c r="G61" s="151">
        <v>21.0</v>
      </c>
      <c r="H61" s="151" t="s">
        <v>74</v>
      </c>
      <c r="I61" s="81">
        <v>1.05E8</v>
      </c>
      <c r="J61" s="152">
        <v>0.0</v>
      </c>
      <c r="K61" s="152" t="s">
        <v>74</v>
      </c>
      <c r="L61" s="153">
        <v>0.0</v>
      </c>
      <c r="M61" s="151">
        <v>6.0</v>
      </c>
      <c r="N61" s="151" t="s">
        <v>74</v>
      </c>
      <c r="O61" s="81">
        <v>3.5E7</v>
      </c>
      <c r="P61" s="151">
        <v>0.0</v>
      </c>
      <c r="Q61" s="151" t="s">
        <v>74</v>
      </c>
      <c r="R61" s="81">
        <v>5487800.0</v>
      </c>
      <c r="S61" s="151">
        <v>3.0</v>
      </c>
      <c r="T61" s="151" t="s">
        <v>74</v>
      </c>
      <c r="U61" s="81">
        <v>9205500.0</v>
      </c>
      <c r="V61" s="151">
        <v>3.0</v>
      </c>
      <c r="W61" s="151" t="s">
        <v>74</v>
      </c>
      <c r="X61" s="81">
        <v>1.191295E7</v>
      </c>
      <c r="Y61" s="151">
        <v>0.0</v>
      </c>
      <c r="Z61" s="151" t="s">
        <v>74</v>
      </c>
      <c r="AA61" s="81">
        <v>0.0</v>
      </c>
      <c r="AB61" s="151">
        <f t="shared" si="1"/>
        <v>6</v>
      </c>
      <c r="AC61" s="151" t="s">
        <v>74</v>
      </c>
      <c r="AD61" s="81">
        <f t="shared" si="13"/>
        <v>26606250</v>
      </c>
      <c r="AE61" s="73">
        <f t="shared" si="2"/>
        <v>100</v>
      </c>
      <c r="AF61" s="73">
        <f t="shared" si="14"/>
        <v>76.01785714</v>
      </c>
      <c r="AG61" s="151">
        <f t="shared" si="3"/>
        <v>6</v>
      </c>
      <c r="AH61" s="151" t="s">
        <v>74</v>
      </c>
      <c r="AI61" s="81">
        <f t="shared" si="15"/>
        <v>26606250</v>
      </c>
      <c r="AJ61" s="73">
        <f t="shared" si="4"/>
        <v>28.57142857</v>
      </c>
      <c r="AK61" s="73">
        <f t="shared" si="16"/>
        <v>25.33928571</v>
      </c>
      <c r="AL61" s="150" t="s">
        <v>37</v>
      </c>
    </row>
    <row r="62">
      <c r="A62" s="149"/>
      <c r="B62" s="149"/>
      <c r="C62" s="149"/>
      <c r="D62" s="150" t="s">
        <v>174</v>
      </c>
      <c r="E62" s="150" t="s">
        <v>175</v>
      </c>
      <c r="F62" s="150" t="s">
        <v>176</v>
      </c>
      <c r="G62" s="151">
        <v>13.0</v>
      </c>
      <c r="H62" s="151" t="s">
        <v>74</v>
      </c>
      <c r="I62" s="81">
        <v>1.5E8</v>
      </c>
      <c r="J62" s="152">
        <v>0.0</v>
      </c>
      <c r="K62" s="152" t="s">
        <v>74</v>
      </c>
      <c r="L62" s="153">
        <v>0.0</v>
      </c>
      <c r="M62" s="151">
        <v>4.0</v>
      </c>
      <c r="N62" s="151" t="s">
        <v>74</v>
      </c>
      <c r="O62" s="81">
        <v>5.0E7</v>
      </c>
      <c r="P62" s="151">
        <v>0.0</v>
      </c>
      <c r="Q62" s="151" t="s">
        <v>74</v>
      </c>
      <c r="R62" s="81">
        <v>8627100.0</v>
      </c>
      <c r="S62" s="151">
        <v>1.0</v>
      </c>
      <c r="T62" s="151" t="s">
        <v>74</v>
      </c>
      <c r="U62" s="81">
        <v>5311000.0</v>
      </c>
      <c r="V62" s="151">
        <v>1.0</v>
      </c>
      <c r="W62" s="151" t="s">
        <v>74</v>
      </c>
      <c r="X62" s="81">
        <v>1.643465E7</v>
      </c>
      <c r="Y62" s="151">
        <v>0.0</v>
      </c>
      <c r="Z62" s="151" t="s">
        <v>74</v>
      </c>
      <c r="AA62" s="81">
        <v>0.0</v>
      </c>
      <c r="AB62" s="151">
        <f t="shared" si="1"/>
        <v>2</v>
      </c>
      <c r="AC62" s="151" t="s">
        <v>74</v>
      </c>
      <c r="AD62" s="81">
        <f t="shared" si="13"/>
        <v>30372750</v>
      </c>
      <c r="AE62" s="73">
        <f t="shared" si="2"/>
        <v>50</v>
      </c>
      <c r="AF62" s="73">
        <f t="shared" si="14"/>
        <v>60.7455</v>
      </c>
      <c r="AG62" s="151">
        <f t="shared" si="3"/>
        <v>2</v>
      </c>
      <c r="AH62" s="151" t="s">
        <v>74</v>
      </c>
      <c r="AI62" s="81">
        <f t="shared" si="15"/>
        <v>30372750</v>
      </c>
      <c r="AJ62" s="73">
        <f t="shared" si="4"/>
        <v>15.38461538</v>
      </c>
      <c r="AK62" s="73">
        <f t="shared" si="16"/>
        <v>20.2485</v>
      </c>
      <c r="AL62" s="150" t="s">
        <v>37</v>
      </c>
    </row>
    <row r="63">
      <c r="A63" s="149"/>
      <c r="B63" s="149"/>
      <c r="C63" s="149"/>
      <c r="D63" s="150" t="s">
        <v>177</v>
      </c>
      <c r="E63" s="150" t="s">
        <v>178</v>
      </c>
      <c r="F63" s="150" t="s">
        <v>179</v>
      </c>
      <c r="G63" s="151">
        <v>7.0</v>
      </c>
      <c r="H63" s="151" t="s">
        <v>74</v>
      </c>
      <c r="I63" s="81">
        <v>6.0E7</v>
      </c>
      <c r="J63" s="152">
        <v>0.0</v>
      </c>
      <c r="K63" s="152" t="s">
        <v>74</v>
      </c>
      <c r="L63" s="153">
        <v>0.0</v>
      </c>
      <c r="M63" s="151">
        <v>2.0</v>
      </c>
      <c r="N63" s="151" t="s">
        <v>74</v>
      </c>
      <c r="O63" s="81">
        <v>2.0E7</v>
      </c>
      <c r="P63" s="151">
        <v>0.0</v>
      </c>
      <c r="Q63" s="151" t="s">
        <v>74</v>
      </c>
      <c r="R63" s="81">
        <v>3862750.0</v>
      </c>
      <c r="S63" s="151">
        <v>1.0</v>
      </c>
      <c r="T63" s="151" t="s">
        <v>74</v>
      </c>
      <c r="U63" s="81">
        <v>0.0</v>
      </c>
      <c r="V63" s="151">
        <v>1.0</v>
      </c>
      <c r="W63" s="151" t="s">
        <v>74</v>
      </c>
      <c r="X63" s="81">
        <v>1.043725E7</v>
      </c>
      <c r="Y63" s="151">
        <v>0.0</v>
      </c>
      <c r="Z63" s="151" t="s">
        <v>74</v>
      </c>
      <c r="AA63" s="81">
        <v>0.0</v>
      </c>
      <c r="AB63" s="151">
        <f t="shared" si="1"/>
        <v>2</v>
      </c>
      <c r="AC63" s="151" t="s">
        <v>74</v>
      </c>
      <c r="AD63" s="81">
        <f t="shared" si="13"/>
        <v>14300000</v>
      </c>
      <c r="AE63" s="73">
        <f t="shared" si="2"/>
        <v>100</v>
      </c>
      <c r="AF63" s="73">
        <f t="shared" si="14"/>
        <v>71.5</v>
      </c>
      <c r="AG63" s="151">
        <f t="shared" si="3"/>
        <v>2</v>
      </c>
      <c r="AH63" s="151" t="s">
        <v>74</v>
      </c>
      <c r="AI63" s="81">
        <f t="shared" si="15"/>
        <v>14300000</v>
      </c>
      <c r="AJ63" s="73">
        <f t="shared" si="4"/>
        <v>28.57142857</v>
      </c>
      <c r="AK63" s="73">
        <f t="shared" si="16"/>
        <v>23.83333333</v>
      </c>
      <c r="AL63" s="150" t="s">
        <v>37</v>
      </c>
    </row>
    <row r="64">
      <c r="A64" s="154"/>
      <c r="B64" s="87" t="s">
        <v>331</v>
      </c>
      <c r="C64" s="154"/>
      <c r="D64" s="154"/>
      <c r="E64" s="154"/>
      <c r="F64" s="87" t="s">
        <v>332</v>
      </c>
      <c r="G64" s="38">
        <v>70.0</v>
      </c>
      <c r="H64" s="38" t="s">
        <v>333</v>
      </c>
      <c r="I64" s="46">
        <f t="shared" ref="I64:I65" si="17">I65</f>
        <v>3540000000</v>
      </c>
      <c r="J64" s="137">
        <v>0.0</v>
      </c>
      <c r="K64" s="137" t="s">
        <v>333</v>
      </c>
      <c r="L64" s="49">
        <f t="shared" ref="L64:L65" si="18">L65</f>
        <v>0</v>
      </c>
      <c r="M64" s="38">
        <v>60.0</v>
      </c>
      <c r="N64" s="38" t="s">
        <v>333</v>
      </c>
      <c r="O64" s="46">
        <f t="shared" ref="O64:O65" si="19">O65</f>
        <v>1780000000</v>
      </c>
      <c r="P64" s="38">
        <v>0.0</v>
      </c>
      <c r="Q64" s="38" t="s">
        <v>333</v>
      </c>
      <c r="R64" s="46">
        <f t="shared" ref="R64:R65" si="20">R65</f>
        <v>38455050</v>
      </c>
      <c r="S64" s="38">
        <v>0.0</v>
      </c>
      <c r="T64" s="38" t="s">
        <v>333</v>
      </c>
      <c r="U64" s="46">
        <f t="shared" ref="U64:U65" si="21">U65</f>
        <v>295263000</v>
      </c>
      <c r="V64" s="38">
        <v>0.0</v>
      </c>
      <c r="W64" s="38" t="s">
        <v>333</v>
      </c>
      <c r="X64" s="46">
        <f t="shared" ref="X64:X65" si="22">X65</f>
        <v>330008301</v>
      </c>
      <c r="Y64" s="38">
        <v>0.0</v>
      </c>
      <c r="Z64" s="38" t="s">
        <v>333</v>
      </c>
      <c r="AA64" s="46">
        <f t="shared" ref="AA64:AA65" si="23">AA65</f>
        <v>0</v>
      </c>
      <c r="AB64" s="38">
        <f t="shared" si="1"/>
        <v>0</v>
      </c>
      <c r="AC64" s="38" t="s">
        <v>333</v>
      </c>
      <c r="AD64" s="46">
        <f t="shared" si="13"/>
        <v>663726351</v>
      </c>
      <c r="AE64" s="38">
        <f t="shared" si="2"/>
        <v>0</v>
      </c>
      <c r="AF64" s="38">
        <f t="shared" si="14"/>
        <v>37.28799725</v>
      </c>
      <c r="AG64" s="38">
        <f t="shared" si="3"/>
        <v>0</v>
      </c>
      <c r="AH64" s="38" t="s">
        <v>333</v>
      </c>
      <c r="AI64" s="46">
        <f t="shared" si="15"/>
        <v>663726351</v>
      </c>
      <c r="AJ64" s="38">
        <f t="shared" si="4"/>
        <v>0</v>
      </c>
      <c r="AK64" s="38">
        <f t="shared" si="16"/>
        <v>18.74933195</v>
      </c>
      <c r="AL64" s="87" t="s">
        <v>37</v>
      </c>
    </row>
    <row r="65">
      <c r="A65" s="154"/>
      <c r="B65" s="154"/>
      <c r="C65" s="87" t="s">
        <v>334</v>
      </c>
      <c r="D65" s="154"/>
      <c r="E65" s="154"/>
      <c r="F65" s="87" t="s">
        <v>332</v>
      </c>
      <c r="G65" s="38">
        <v>70.0</v>
      </c>
      <c r="H65" s="38" t="s">
        <v>333</v>
      </c>
      <c r="I65" s="46">
        <f t="shared" si="17"/>
        <v>3540000000</v>
      </c>
      <c r="J65" s="137">
        <v>0.0</v>
      </c>
      <c r="K65" s="137" t="s">
        <v>333</v>
      </c>
      <c r="L65" s="49">
        <f t="shared" si="18"/>
        <v>0</v>
      </c>
      <c r="M65" s="38">
        <v>60.0</v>
      </c>
      <c r="N65" s="38" t="s">
        <v>333</v>
      </c>
      <c r="O65" s="46">
        <f t="shared" si="19"/>
        <v>1780000000</v>
      </c>
      <c r="P65" s="38">
        <v>0.0</v>
      </c>
      <c r="Q65" s="38" t="s">
        <v>333</v>
      </c>
      <c r="R65" s="46">
        <f t="shared" si="20"/>
        <v>38455050</v>
      </c>
      <c r="S65" s="38">
        <v>0.0</v>
      </c>
      <c r="T65" s="38" t="s">
        <v>333</v>
      </c>
      <c r="U65" s="46">
        <f t="shared" si="21"/>
        <v>295263000</v>
      </c>
      <c r="V65" s="38">
        <v>0.0</v>
      </c>
      <c r="W65" s="38" t="s">
        <v>333</v>
      </c>
      <c r="X65" s="46">
        <f t="shared" si="22"/>
        <v>330008301</v>
      </c>
      <c r="Y65" s="38">
        <v>0.0</v>
      </c>
      <c r="Z65" s="38" t="s">
        <v>333</v>
      </c>
      <c r="AA65" s="46">
        <f t="shared" si="23"/>
        <v>0</v>
      </c>
      <c r="AB65" s="38">
        <f t="shared" si="1"/>
        <v>0</v>
      </c>
      <c r="AC65" s="38" t="s">
        <v>333</v>
      </c>
      <c r="AD65" s="46">
        <f t="shared" si="13"/>
        <v>663726351</v>
      </c>
      <c r="AE65" s="38">
        <f t="shared" si="2"/>
        <v>0</v>
      </c>
      <c r="AF65" s="38">
        <f t="shared" si="14"/>
        <v>37.28799725</v>
      </c>
      <c r="AG65" s="38">
        <f t="shared" si="3"/>
        <v>0</v>
      </c>
      <c r="AH65" s="38" t="s">
        <v>333</v>
      </c>
      <c r="AI65" s="46">
        <f t="shared" si="15"/>
        <v>663726351</v>
      </c>
      <c r="AJ65" s="38">
        <f t="shared" si="4"/>
        <v>0</v>
      </c>
      <c r="AK65" s="38">
        <f t="shared" si="16"/>
        <v>18.74933195</v>
      </c>
      <c r="AL65" s="87" t="s">
        <v>37</v>
      </c>
    </row>
    <row r="66">
      <c r="A66" s="155"/>
      <c r="B66" s="155"/>
      <c r="C66" s="155"/>
      <c r="D66" s="142" t="s">
        <v>182</v>
      </c>
      <c r="E66" s="142" t="s">
        <v>183</v>
      </c>
      <c r="F66" s="142" t="s">
        <v>181</v>
      </c>
      <c r="G66" s="58">
        <v>85.0</v>
      </c>
      <c r="H66" s="58" t="s">
        <v>44</v>
      </c>
      <c r="I66" s="57">
        <f>I67+I69+I71+I76</f>
        <v>3540000000</v>
      </c>
      <c r="J66" s="137">
        <v>0.0</v>
      </c>
      <c r="K66" s="137" t="s">
        <v>44</v>
      </c>
      <c r="L66" s="49">
        <f>L67+L69+L71+L76</f>
        <v>0</v>
      </c>
      <c r="M66" s="58">
        <v>85.0</v>
      </c>
      <c r="N66" s="58" t="s">
        <v>44</v>
      </c>
      <c r="O66" s="57">
        <f>O67+O69+O71+O76</f>
        <v>1780000000</v>
      </c>
      <c r="P66" s="58">
        <v>0.0</v>
      </c>
      <c r="Q66" s="58" t="s">
        <v>44</v>
      </c>
      <c r="R66" s="57">
        <f>R67+R69+R71+R76</f>
        <v>38455050</v>
      </c>
      <c r="S66" s="58">
        <v>0.0</v>
      </c>
      <c r="T66" s="58" t="s">
        <v>44</v>
      </c>
      <c r="U66" s="57">
        <f>U67+U69+U71+U76</f>
        <v>295263000</v>
      </c>
      <c r="V66" s="58">
        <v>0.0</v>
      </c>
      <c r="W66" s="58" t="s">
        <v>44</v>
      </c>
      <c r="X66" s="57">
        <f>X67+X69+X71+X76</f>
        <v>330008301</v>
      </c>
      <c r="Y66" s="58">
        <v>0.0</v>
      </c>
      <c r="Z66" s="58" t="s">
        <v>44</v>
      </c>
      <c r="AA66" s="57">
        <f>AA67+AA69+AA71+AA76</f>
        <v>0</v>
      </c>
      <c r="AB66" s="58">
        <f t="shared" si="1"/>
        <v>0</v>
      </c>
      <c r="AC66" s="58" t="s">
        <v>44</v>
      </c>
      <c r="AD66" s="57">
        <f t="shared" si="13"/>
        <v>663726351</v>
      </c>
      <c r="AE66" s="58">
        <f t="shared" si="2"/>
        <v>0</v>
      </c>
      <c r="AF66" s="58">
        <f t="shared" si="14"/>
        <v>37.28799725</v>
      </c>
      <c r="AG66" s="58">
        <f t="shared" si="3"/>
        <v>0</v>
      </c>
      <c r="AH66" s="58" t="s">
        <v>44</v>
      </c>
      <c r="AI66" s="57">
        <f t="shared" si="15"/>
        <v>663726351</v>
      </c>
      <c r="AJ66" s="58">
        <f t="shared" si="4"/>
        <v>0</v>
      </c>
      <c r="AK66" s="58">
        <f t="shared" si="16"/>
        <v>18.74933195</v>
      </c>
      <c r="AL66" s="142" t="s">
        <v>37</v>
      </c>
    </row>
    <row r="67">
      <c r="A67" s="144"/>
      <c r="B67" s="144"/>
      <c r="C67" s="144"/>
      <c r="D67" s="145" t="s">
        <v>186</v>
      </c>
      <c r="E67" s="145" t="s">
        <v>187</v>
      </c>
      <c r="F67" s="145" t="s">
        <v>335</v>
      </c>
      <c r="G67" s="146">
        <f>G68</f>
        <v>3</v>
      </c>
      <c r="H67" s="146" t="s">
        <v>53</v>
      </c>
      <c r="I67" s="71">
        <f t="shared" ref="I67:J67" si="24">I68</f>
        <v>920000000</v>
      </c>
      <c r="J67" s="147">
        <f t="shared" si="24"/>
        <v>0</v>
      </c>
      <c r="K67" s="147" t="s">
        <v>53</v>
      </c>
      <c r="L67" s="69">
        <f t="shared" ref="L67:M67" si="25">L68</f>
        <v>0</v>
      </c>
      <c r="M67" s="146">
        <f t="shared" si="25"/>
        <v>2</v>
      </c>
      <c r="N67" s="146" t="s">
        <v>53</v>
      </c>
      <c r="O67" s="71">
        <f t="shared" ref="O67:P67" si="26">O68</f>
        <v>1090000000</v>
      </c>
      <c r="P67" s="146">
        <f t="shared" si="26"/>
        <v>0</v>
      </c>
      <c r="Q67" s="146" t="s">
        <v>53</v>
      </c>
      <c r="R67" s="71">
        <f t="shared" ref="R67:S67" si="27">R68</f>
        <v>23175050</v>
      </c>
      <c r="S67" s="146">
        <f t="shared" si="27"/>
        <v>0</v>
      </c>
      <c r="T67" s="146" t="s">
        <v>53</v>
      </c>
      <c r="U67" s="71">
        <f t="shared" ref="U67:V67" si="28">U68</f>
        <v>6828250</v>
      </c>
      <c r="V67" s="146">
        <f t="shared" si="28"/>
        <v>1</v>
      </c>
      <c r="W67" s="146" t="s">
        <v>53</v>
      </c>
      <c r="X67" s="71">
        <f t="shared" ref="X67:Y67" si="29">X68</f>
        <v>233266523</v>
      </c>
      <c r="Y67" s="146">
        <f t="shared" si="29"/>
        <v>0</v>
      </c>
      <c r="Z67" s="146" t="s">
        <v>53</v>
      </c>
      <c r="AA67" s="71">
        <f>AA68</f>
        <v>0</v>
      </c>
      <c r="AB67" s="146">
        <f t="shared" si="1"/>
        <v>1</v>
      </c>
      <c r="AC67" s="146" t="s">
        <v>53</v>
      </c>
      <c r="AD67" s="71">
        <f t="shared" si="13"/>
        <v>263269823</v>
      </c>
      <c r="AE67" s="62">
        <f t="shared" si="2"/>
        <v>50</v>
      </c>
      <c r="AF67" s="62">
        <f t="shared" si="14"/>
        <v>24.15319477</v>
      </c>
      <c r="AG67" s="146">
        <f t="shared" si="3"/>
        <v>1</v>
      </c>
      <c r="AH67" s="146" t="s">
        <v>53</v>
      </c>
      <c r="AI67" s="71">
        <f t="shared" si="15"/>
        <v>263269823</v>
      </c>
      <c r="AJ67" s="62">
        <f t="shared" si="4"/>
        <v>33.33333333</v>
      </c>
      <c r="AK67" s="62">
        <f t="shared" si="16"/>
        <v>28.61628511</v>
      </c>
      <c r="AL67" s="145" t="s">
        <v>37</v>
      </c>
    </row>
    <row r="68">
      <c r="A68" s="149"/>
      <c r="B68" s="149"/>
      <c r="C68" s="149"/>
      <c r="D68" s="150" t="s">
        <v>189</v>
      </c>
      <c r="E68" s="150" t="s">
        <v>190</v>
      </c>
      <c r="F68" s="150" t="s">
        <v>191</v>
      </c>
      <c r="G68" s="151">
        <v>3.0</v>
      </c>
      <c r="H68" s="151" t="s">
        <v>74</v>
      </c>
      <c r="I68" s="81">
        <v>9.2E8</v>
      </c>
      <c r="J68" s="152">
        <v>0.0</v>
      </c>
      <c r="K68" s="152" t="s">
        <v>74</v>
      </c>
      <c r="L68" s="153">
        <v>0.0</v>
      </c>
      <c r="M68" s="151">
        <v>2.0</v>
      </c>
      <c r="N68" s="151" t="s">
        <v>74</v>
      </c>
      <c r="O68" s="81">
        <v>1.09E9</v>
      </c>
      <c r="P68" s="151">
        <v>0.0</v>
      </c>
      <c r="Q68" s="151" t="s">
        <v>74</v>
      </c>
      <c r="R68" s="156">
        <v>2.317505E7</v>
      </c>
      <c r="S68" s="151">
        <v>0.0</v>
      </c>
      <c r="T68" s="151" t="s">
        <v>74</v>
      </c>
      <c r="U68" s="81">
        <f>7268250-440000</f>
        <v>6828250</v>
      </c>
      <c r="V68" s="151">
        <v>1.0</v>
      </c>
      <c r="W68" s="151" t="s">
        <v>74</v>
      </c>
      <c r="X68" s="81">
        <v>2.33266523E8</v>
      </c>
      <c r="Y68" s="151">
        <v>0.0</v>
      </c>
      <c r="Z68" s="151" t="s">
        <v>74</v>
      </c>
      <c r="AA68" s="81">
        <v>0.0</v>
      </c>
      <c r="AB68" s="151">
        <f t="shared" si="1"/>
        <v>1</v>
      </c>
      <c r="AC68" s="151" t="s">
        <v>74</v>
      </c>
      <c r="AD68" s="81">
        <f t="shared" si="13"/>
        <v>263269823</v>
      </c>
      <c r="AE68" s="73">
        <f t="shared" si="2"/>
        <v>50</v>
      </c>
      <c r="AF68" s="73">
        <f t="shared" si="14"/>
        <v>24.15319477</v>
      </c>
      <c r="AG68" s="151">
        <f t="shared" si="3"/>
        <v>1</v>
      </c>
      <c r="AH68" s="151" t="s">
        <v>74</v>
      </c>
      <c r="AI68" s="81">
        <f t="shared" si="15"/>
        <v>263269823</v>
      </c>
      <c r="AJ68" s="73">
        <f t="shared" si="4"/>
        <v>33.33333333</v>
      </c>
      <c r="AK68" s="73">
        <f t="shared" si="16"/>
        <v>28.61628511</v>
      </c>
      <c r="AL68" s="150" t="s">
        <v>37</v>
      </c>
    </row>
    <row r="69">
      <c r="A69" s="144"/>
      <c r="B69" s="144"/>
      <c r="C69" s="144"/>
      <c r="D69" s="145" t="s">
        <v>192</v>
      </c>
      <c r="E69" s="145" t="s">
        <v>336</v>
      </c>
      <c r="F69" s="145" t="s">
        <v>337</v>
      </c>
      <c r="G69" s="146">
        <f>G70</f>
        <v>9</v>
      </c>
      <c r="H69" s="146" t="s">
        <v>53</v>
      </c>
      <c r="I69" s="71">
        <f t="shared" ref="I69:J69" si="30">I70</f>
        <v>675000000</v>
      </c>
      <c r="J69" s="147">
        <f t="shared" si="30"/>
        <v>0</v>
      </c>
      <c r="K69" s="147" t="s">
        <v>53</v>
      </c>
      <c r="L69" s="69">
        <f t="shared" ref="L69:M69" si="31">L70</f>
        <v>0</v>
      </c>
      <c r="M69" s="146">
        <f t="shared" si="31"/>
        <v>2</v>
      </c>
      <c r="N69" s="146" t="s">
        <v>53</v>
      </c>
      <c r="O69" s="71">
        <f t="shared" ref="O69:P69" si="32">O70</f>
        <v>175000000</v>
      </c>
      <c r="P69" s="146">
        <f t="shared" si="32"/>
        <v>0</v>
      </c>
      <c r="Q69" s="146" t="s">
        <v>53</v>
      </c>
      <c r="R69" s="71">
        <f t="shared" ref="R69:S69" si="33">R70</f>
        <v>0</v>
      </c>
      <c r="S69" s="146">
        <f t="shared" si="33"/>
        <v>0</v>
      </c>
      <c r="T69" s="146" t="s">
        <v>53</v>
      </c>
      <c r="U69" s="71">
        <f t="shared" ref="U69:V69" si="34">U70</f>
        <v>0</v>
      </c>
      <c r="V69" s="146">
        <f t="shared" si="34"/>
        <v>0</v>
      </c>
      <c r="W69" s="146" t="s">
        <v>53</v>
      </c>
      <c r="X69" s="71">
        <f t="shared" ref="X69:Y69" si="35">X70</f>
        <v>3249700</v>
      </c>
      <c r="Y69" s="146">
        <f t="shared" si="35"/>
        <v>0</v>
      </c>
      <c r="Z69" s="146" t="s">
        <v>53</v>
      </c>
      <c r="AA69" s="71">
        <f>AA70</f>
        <v>0</v>
      </c>
      <c r="AB69" s="146">
        <f t="shared" si="1"/>
        <v>0</v>
      </c>
      <c r="AC69" s="146" t="s">
        <v>53</v>
      </c>
      <c r="AD69" s="71">
        <f t="shared" si="13"/>
        <v>3249700</v>
      </c>
      <c r="AE69" s="62">
        <f t="shared" si="2"/>
        <v>0</v>
      </c>
      <c r="AF69" s="62">
        <f t="shared" si="14"/>
        <v>1.856971429</v>
      </c>
      <c r="AG69" s="146">
        <f t="shared" si="3"/>
        <v>0</v>
      </c>
      <c r="AH69" s="146" t="s">
        <v>53</v>
      </c>
      <c r="AI69" s="71">
        <f t="shared" si="15"/>
        <v>3249700</v>
      </c>
      <c r="AJ69" s="62">
        <f t="shared" si="4"/>
        <v>0</v>
      </c>
      <c r="AK69" s="62">
        <f t="shared" si="16"/>
        <v>0.481437037</v>
      </c>
      <c r="AL69" s="145" t="s">
        <v>37</v>
      </c>
    </row>
    <row r="70">
      <c r="A70" s="149"/>
      <c r="B70" s="149"/>
      <c r="C70" s="149"/>
      <c r="D70" s="150" t="s">
        <v>195</v>
      </c>
      <c r="E70" s="150" t="s">
        <v>196</v>
      </c>
      <c r="F70" s="150" t="s">
        <v>197</v>
      </c>
      <c r="G70" s="151">
        <v>9.0</v>
      </c>
      <c r="H70" s="151" t="s">
        <v>53</v>
      </c>
      <c r="I70" s="81">
        <v>6.75E8</v>
      </c>
      <c r="J70" s="152">
        <v>0.0</v>
      </c>
      <c r="K70" s="152" t="s">
        <v>53</v>
      </c>
      <c r="L70" s="153">
        <v>0.0</v>
      </c>
      <c r="M70" s="151">
        <v>2.0</v>
      </c>
      <c r="N70" s="151" t="s">
        <v>53</v>
      </c>
      <c r="O70" s="81">
        <v>1.75E8</v>
      </c>
      <c r="P70" s="151">
        <v>0.0</v>
      </c>
      <c r="Q70" s="151" t="s">
        <v>53</v>
      </c>
      <c r="R70" s="81">
        <v>0.0</v>
      </c>
      <c r="S70" s="151">
        <v>0.0</v>
      </c>
      <c r="T70" s="151" t="s">
        <v>53</v>
      </c>
      <c r="U70" s="81">
        <v>0.0</v>
      </c>
      <c r="V70" s="151">
        <v>0.0</v>
      </c>
      <c r="W70" s="151" t="s">
        <v>53</v>
      </c>
      <c r="X70" s="81">
        <v>3249700.0</v>
      </c>
      <c r="Y70" s="151">
        <v>0.0</v>
      </c>
      <c r="Z70" s="151" t="s">
        <v>53</v>
      </c>
      <c r="AA70" s="81">
        <v>0.0</v>
      </c>
      <c r="AB70" s="151">
        <f t="shared" si="1"/>
        <v>0</v>
      </c>
      <c r="AC70" s="151" t="s">
        <v>53</v>
      </c>
      <c r="AD70" s="81">
        <f t="shared" si="13"/>
        <v>3249700</v>
      </c>
      <c r="AE70" s="73">
        <f t="shared" si="2"/>
        <v>0</v>
      </c>
      <c r="AF70" s="73">
        <f t="shared" si="14"/>
        <v>1.856971429</v>
      </c>
      <c r="AG70" s="151">
        <f t="shared" si="3"/>
        <v>0</v>
      </c>
      <c r="AH70" s="151" t="s">
        <v>53</v>
      </c>
      <c r="AI70" s="81">
        <f t="shared" si="15"/>
        <v>3249700</v>
      </c>
      <c r="AJ70" s="73">
        <f t="shared" si="4"/>
        <v>0</v>
      </c>
      <c r="AK70" s="73">
        <f t="shared" si="16"/>
        <v>0.481437037</v>
      </c>
      <c r="AL70" s="150" t="s">
        <v>37</v>
      </c>
    </row>
    <row r="71">
      <c r="A71" s="144"/>
      <c r="B71" s="144"/>
      <c r="C71" s="144"/>
      <c r="D71" s="145" t="s">
        <v>198</v>
      </c>
      <c r="E71" s="145" t="s">
        <v>338</v>
      </c>
      <c r="F71" s="145" t="s">
        <v>339</v>
      </c>
      <c r="G71" s="146">
        <f>SUM(G72:G75)</f>
        <v>13</v>
      </c>
      <c r="H71" s="146" t="s">
        <v>53</v>
      </c>
      <c r="I71" s="71">
        <f t="shared" ref="I71:J71" si="36">SUM(I72:I75)</f>
        <v>1255000000</v>
      </c>
      <c r="J71" s="147">
        <f t="shared" si="36"/>
        <v>0</v>
      </c>
      <c r="K71" s="147" t="s">
        <v>53</v>
      </c>
      <c r="L71" s="69">
        <f t="shared" ref="L71:M71" si="37">SUM(L72:L75)</f>
        <v>0</v>
      </c>
      <c r="M71" s="146">
        <f t="shared" si="37"/>
        <v>3</v>
      </c>
      <c r="N71" s="146" t="s">
        <v>53</v>
      </c>
      <c r="O71" s="71">
        <f t="shared" ref="O71:P71" si="38">SUM(O72:O75)</f>
        <v>285000000</v>
      </c>
      <c r="P71" s="146">
        <f t="shared" si="38"/>
        <v>0</v>
      </c>
      <c r="Q71" s="146" t="s">
        <v>53</v>
      </c>
      <c r="R71" s="71">
        <f t="shared" ref="R71:S71" si="39">SUM(R72:R75)</f>
        <v>5590750</v>
      </c>
      <c r="S71" s="146">
        <f t="shared" si="39"/>
        <v>3</v>
      </c>
      <c r="T71" s="146" t="s">
        <v>53</v>
      </c>
      <c r="U71" s="71">
        <f t="shared" ref="U71:V71" si="40">SUM(U72:U75)</f>
        <v>269837500</v>
      </c>
      <c r="V71" s="146">
        <f t="shared" si="40"/>
        <v>0</v>
      </c>
      <c r="W71" s="146" t="s">
        <v>53</v>
      </c>
      <c r="X71" s="71">
        <f t="shared" ref="X71:Y71" si="41">SUM(X72:X75)</f>
        <v>6591150</v>
      </c>
      <c r="Y71" s="146">
        <f t="shared" si="41"/>
        <v>0</v>
      </c>
      <c r="Z71" s="146" t="s">
        <v>53</v>
      </c>
      <c r="AA71" s="71">
        <f>SUM(AA72:AA75)</f>
        <v>0</v>
      </c>
      <c r="AB71" s="146">
        <f t="shared" si="1"/>
        <v>3</v>
      </c>
      <c r="AC71" s="146" t="s">
        <v>53</v>
      </c>
      <c r="AD71" s="71">
        <f t="shared" si="13"/>
        <v>282019400</v>
      </c>
      <c r="AE71" s="62">
        <f t="shared" si="2"/>
        <v>100</v>
      </c>
      <c r="AF71" s="62">
        <f t="shared" si="14"/>
        <v>98.95417544</v>
      </c>
      <c r="AG71" s="146">
        <f t="shared" si="3"/>
        <v>3</v>
      </c>
      <c r="AH71" s="146" t="s">
        <v>53</v>
      </c>
      <c r="AI71" s="71">
        <f t="shared" si="15"/>
        <v>282019400</v>
      </c>
      <c r="AJ71" s="62">
        <f t="shared" si="4"/>
        <v>23.07692308</v>
      </c>
      <c r="AK71" s="62">
        <f t="shared" si="16"/>
        <v>22.47166534</v>
      </c>
      <c r="AL71" s="145" t="s">
        <v>37</v>
      </c>
    </row>
    <row r="72">
      <c r="A72" s="149"/>
      <c r="B72" s="149"/>
      <c r="C72" s="149"/>
      <c r="D72" s="150" t="s">
        <v>201</v>
      </c>
      <c r="E72" s="150" t="s">
        <v>202</v>
      </c>
      <c r="F72" s="150" t="s">
        <v>203</v>
      </c>
      <c r="G72" s="151">
        <v>1.0</v>
      </c>
      <c r="H72" s="151" t="s">
        <v>53</v>
      </c>
      <c r="I72" s="81">
        <v>1.75E8</v>
      </c>
      <c r="J72" s="152">
        <v>0.0</v>
      </c>
      <c r="K72" s="152" t="s">
        <v>53</v>
      </c>
      <c r="L72" s="153">
        <v>0.0</v>
      </c>
      <c r="M72" s="151">
        <v>0.0</v>
      </c>
      <c r="N72" s="151" t="s">
        <v>53</v>
      </c>
      <c r="O72" s="81">
        <v>0.0</v>
      </c>
      <c r="P72" s="151">
        <v>0.0</v>
      </c>
      <c r="Q72" s="151" t="s">
        <v>53</v>
      </c>
      <c r="R72" s="81">
        <v>0.0</v>
      </c>
      <c r="S72" s="151">
        <v>0.0</v>
      </c>
      <c r="T72" s="151" t="s">
        <v>53</v>
      </c>
      <c r="U72" s="81">
        <v>0.0</v>
      </c>
      <c r="V72" s="151">
        <v>0.0</v>
      </c>
      <c r="W72" s="151" t="s">
        <v>53</v>
      </c>
      <c r="X72" s="81">
        <v>0.0</v>
      </c>
      <c r="Y72" s="151">
        <v>0.0</v>
      </c>
      <c r="Z72" s="151" t="s">
        <v>53</v>
      </c>
      <c r="AA72" s="81">
        <v>0.0</v>
      </c>
      <c r="AB72" s="151">
        <f t="shared" si="1"/>
        <v>0</v>
      </c>
      <c r="AC72" s="151" t="s">
        <v>53</v>
      </c>
      <c r="AD72" s="81">
        <f t="shared" si="13"/>
        <v>0</v>
      </c>
      <c r="AE72" s="73">
        <f t="shared" si="2"/>
        <v>0</v>
      </c>
      <c r="AF72" s="73">
        <f t="shared" ref="AF72:AF73" si="42">IFERROR((AD72/O72)*100,0)</f>
        <v>0</v>
      </c>
      <c r="AG72" s="151">
        <f t="shared" si="3"/>
        <v>0</v>
      </c>
      <c r="AH72" s="151" t="s">
        <v>53</v>
      </c>
      <c r="AI72" s="81">
        <f t="shared" si="15"/>
        <v>0</v>
      </c>
      <c r="AJ72" s="73">
        <f t="shared" si="4"/>
        <v>0</v>
      </c>
      <c r="AK72" s="73">
        <f t="shared" si="16"/>
        <v>0</v>
      </c>
      <c r="AL72" s="150" t="s">
        <v>37</v>
      </c>
    </row>
    <row r="73">
      <c r="A73" s="149"/>
      <c r="B73" s="149"/>
      <c r="C73" s="149"/>
      <c r="D73" s="150" t="s">
        <v>204</v>
      </c>
      <c r="E73" s="150" t="s">
        <v>205</v>
      </c>
      <c r="F73" s="150" t="s">
        <v>206</v>
      </c>
      <c r="G73" s="151">
        <v>2.0</v>
      </c>
      <c r="H73" s="151" t="s">
        <v>53</v>
      </c>
      <c r="I73" s="81">
        <v>2.3E8</v>
      </c>
      <c r="J73" s="152">
        <v>0.0</v>
      </c>
      <c r="K73" s="152" t="s">
        <v>53</v>
      </c>
      <c r="L73" s="153">
        <v>0.0</v>
      </c>
      <c r="M73" s="151">
        <v>0.0</v>
      </c>
      <c r="N73" s="151" t="s">
        <v>53</v>
      </c>
      <c r="O73" s="81">
        <v>0.0</v>
      </c>
      <c r="P73" s="151">
        <v>0.0</v>
      </c>
      <c r="Q73" s="151" t="s">
        <v>53</v>
      </c>
      <c r="R73" s="81">
        <v>0.0</v>
      </c>
      <c r="S73" s="151">
        <v>0.0</v>
      </c>
      <c r="T73" s="151" t="s">
        <v>53</v>
      </c>
      <c r="U73" s="81">
        <v>0.0</v>
      </c>
      <c r="V73" s="151">
        <v>0.0</v>
      </c>
      <c r="W73" s="151" t="s">
        <v>53</v>
      </c>
      <c r="X73" s="81">
        <v>0.0</v>
      </c>
      <c r="Y73" s="151">
        <v>0.0</v>
      </c>
      <c r="Z73" s="151" t="s">
        <v>53</v>
      </c>
      <c r="AA73" s="81">
        <v>0.0</v>
      </c>
      <c r="AB73" s="151">
        <f t="shared" si="1"/>
        <v>0</v>
      </c>
      <c r="AC73" s="151" t="s">
        <v>53</v>
      </c>
      <c r="AD73" s="81">
        <f t="shared" si="13"/>
        <v>0</v>
      </c>
      <c r="AE73" s="73">
        <f t="shared" si="2"/>
        <v>0</v>
      </c>
      <c r="AF73" s="73">
        <f t="shared" si="42"/>
        <v>0</v>
      </c>
      <c r="AG73" s="151">
        <f t="shared" si="3"/>
        <v>0</v>
      </c>
      <c r="AH73" s="151" t="s">
        <v>53</v>
      </c>
      <c r="AI73" s="81">
        <f t="shared" si="15"/>
        <v>0</v>
      </c>
      <c r="AJ73" s="73">
        <f t="shared" si="4"/>
        <v>0</v>
      </c>
      <c r="AK73" s="73">
        <f t="shared" si="16"/>
        <v>0</v>
      </c>
      <c r="AL73" s="150" t="s">
        <v>37</v>
      </c>
    </row>
    <row r="74">
      <c r="A74" s="149"/>
      <c r="B74" s="149"/>
      <c r="C74" s="149"/>
      <c r="D74" s="150" t="s">
        <v>207</v>
      </c>
      <c r="E74" s="150" t="s">
        <v>208</v>
      </c>
      <c r="F74" s="150" t="s">
        <v>209</v>
      </c>
      <c r="G74" s="151">
        <v>9.0</v>
      </c>
      <c r="H74" s="151" t="s">
        <v>53</v>
      </c>
      <c r="I74" s="81">
        <v>6.75E8</v>
      </c>
      <c r="J74" s="152">
        <v>0.0</v>
      </c>
      <c r="K74" s="152" t="s">
        <v>53</v>
      </c>
      <c r="L74" s="153">
        <v>0.0</v>
      </c>
      <c r="M74" s="151">
        <v>3.0</v>
      </c>
      <c r="N74" s="151" t="s">
        <v>53</v>
      </c>
      <c r="O74" s="81">
        <v>2.85E8</v>
      </c>
      <c r="P74" s="151">
        <v>0.0</v>
      </c>
      <c r="Q74" s="151" t="s">
        <v>53</v>
      </c>
      <c r="R74" s="156">
        <v>5590750.0</v>
      </c>
      <c r="S74" s="151">
        <v>3.0</v>
      </c>
      <c r="T74" s="151" t="s">
        <v>53</v>
      </c>
      <c r="U74" s="81">
        <v>2.698375E8</v>
      </c>
      <c r="V74" s="151">
        <v>0.0</v>
      </c>
      <c r="W74" s="151" t="s">
        <v>53</v>
      </c>
      <c r="X74" s="81">
        <v>6591150.0</v>
      </c>
      <c r="Y74" s="151">
        <v>0.0</v>
      </c>
      <c r="Z74" s="151" t="s">
        <v>53</v>
      </c>
      <c r="AA74" s="81">
        <v>0.0</v>
      </c>
      <c r="AB74" s="151">
        <f t="shared" si="1"/>
        <v>3</v>
      </c>
      <c r="AC74" s="151" t="s">
        <v>53</v>
      </c>
      <c r="AD74" s="81">
        <f t="shared" si="13"/>
        <v>282019400</v>
      </c>
      <c r="AE74" s="73">
        <f t="shared" si="2"/>
        <v>100</v>
      </c>
      <c r="AF74" s="73">
        <f>(AD74/O74)*100</f>
        <v>98.95417544</v>
      </c>
      <c r="AG74" s="151">
        <f t="shared" si="3"/>
        <v>3</v>
      </c>
      <c r="AH74" s="151" t="s">
        <v>53</v>
      </c>
      <c r="AI74" s="81">
        <f t="shared" si="15"/>
        <v>282019400</v>
      </c>
      <c r="AJ74" s="73">
        <f t="shared" si="4"/>
        <v>33.33333333</v>
      </c>
      <c r="AK74" s="73">
        <f t="shared" si="16"/>
        <v>41.78065185</v>
      </c>
      <c r="AL74" s="150" t="s">
        <v>37</v>
      </c>
    </row>
    <row r="75">
      <c r="A75" s="149"/>
      <c r="B75" s="149"/>
      <c r="C75" s="149"/>
      <c r="D75" s="150" t="s">
        <v>210</v>
      </c>
      <c r="E75" s="150" t="s">
        <v>211</v>
      </c>
      <c r="F75" s="150" t="s">
        <v>212</v>
      </c>
      <c r="G75" s="151">
        <v>1.0</v>
      </c>
      <c r="H75" s="151" t="s">
        <v>53</v>
      </c>
      <c r="I75" s="81">
        <v>1.75E8</v>
      </c>
      <c r="J75" s="152">
        <v>0.0</v>
      </c>
      <c r="K75" s="152" t="s">
        <v>53</v>
      </c>
      <c r="L75" s="153">
        <v>0.0</v>
      </c>
      <c r="M75" s="151">
        <v>0.0</v>
      </c>
      <c r="N75" s="151" t="s">
        <v>53</v>
      </c>
      <c r="O75" s="81">
        <v>0.0</v>
      </c>
      <c r="P75" s="151">
        <v>0.0</v>
      </c>
      <c r="Q75" s="151" t="s">
        <v>53</v>
      </c>
      <c r="R75" s="81">
        <v>0.0</v>
      </c>
      <c r="S75" s="151">
        <v>0.0</v>
      </c>
      <c r="T75" s="151" t="s">
        <v>53</v>
      </c>
      <c r="U75" s="81">
        <v>0.0</v>
      </c>
      <c r="V75" s="151">
        <v>0.0</v>
      </c>
      <c r="W75" s="151" t="s">
        <v>53</v>
      </c>
      <c r="X75" s="81">
        <v>0.0</v>
      </c>
      <c r="Y75" s="151">
        <v>0.0</v>
      </c>
      <c r="Z75" s="151" t="s">
        <v>53</v>
      </c>
      <c r="AA75" s="81">
        <v>0.0</v>
      </c>
      <c r="AB75" s="151">
        <f t="shared" si="1"/>
        <v>0</v>
      </c>
      <c r="AC75" s="151" t="s">
        <v>53</v>
      </c>
      <c r="AD75" s="81">
        <f t="shared" si="13"/>
        <v>0</v>
      </c>
      <c r="AE75" s="73">
        <f t="shared" si="2"/>
        <v>0</v>
      </c>
      <c r="AF75" s="73">
        <f>IFERROR((AD75/O75)*100,0)</f>
        <v>0</v>
      </c>
      <c r="AG75" s="151">
        <f t="shared" si="3"/>
        <v>0</v>
      </c>
      <c r="AH75" s="151" t="s">
        <v>53</v>
      </c>
      <c r="AI75" s="81">
        <f t="shared" si="15"/>
        <v>0</v>
      </c>
      <c r="AJ75" s="73">
        <f t="shared" si="4"/>
        <v>0</v>
      </c>
      <c r="AK75" s="73">
        <f t="shared" si="16"/>
        <v>0</v>
      </c>
      <c r="AL75" s="150" t="s">
        <v>37</v>
      </c>
    </row>
    <row r="76">
      <c r="A76" s="144"/>
      <c r="B76" s="144"/>
      <c r="C76" s="144"/>
      <c r="D76" s="145" t="s">
        <v>213</v>
      </c>
      <c r="E76" s="145" t="s">
        <v>214</v>
      </c>
      <c r="F76" s="145" t="s">
        <v>340</v>
      </c>
      <c r="G76" s="146">
        <v>18.0</v>
      </c>
      <c r="H76" s="146" t="s">
        <v>216</v>
      </c>
      <c r="I76" s="71">
        <f>SUM(I77:I79)</f>
        <v>690000000</v>
      </c>
      <c r="J76" s="147">
        <v>0.0</v>
      </c>
      <c r="K76" s="147" t="s">
        <v>216</v>
      </c>
      <c r="L76" s="69">
        <f>SUM(L77:L79)</f>
        <v>0</v>
      </c>
      <c r="M76" s="146">
        <v>5.0</v>
      </c>
      <c r="N76" s="146" t="s">
        <v>216</v>
      </c>
      <c r="O76" s="71">
        <f>SUM(O77:O79)</f>
        <v>230000000</v>
      </c>
      <c r="P76" s="146">
        <v>0.0</v>
      </c>
      <c r="Q76" s="146" t="s">
        <v>216</v>
      </c>
      <c r="R76" s="71">
        <f>SUM(R77:R79)</f>
        <v>9689250</v>
      </c>
      <c r="S76" s="146">
        <v>0.0</v>
      </c>
      <c r="T76" s="146" t="s">
        <v>216</v>
      </c>
      <c r="U76" s="71">
        <f>SUM(U77:U79)</f>
        <v>18597250</v>
      </c>
      <c r="V76" s="146">
        <v>0.0</v>
      </c>
      <c r="W76" s="146" t="s">
        <v>216</v>
      </c>
      <c r="X76" s="71">
        <f>SUM(X77:X79)</f>
        <v>86900928</v>
      </c>
      <c r="Y76" s="146">
        <v>0.0</v>
      </c>
      <c r="Z76" s="146" t="s">
        <v>216</v>
      </c>
      <c r="AA76" s="71">
        <f>SUM(AA77:AA79)</f>
        <v>0</v>
      </c>
      <c r="AB76" s="146">
        <f t="shared" si="1"/>
        <v>0</v>
      </c>
      <c r="AC76" s="146" t="s">
        <v>216</v>
      </c>
      <c r="AD76" s="71">
        <f t="shared" si="13"/>
        <v>115187428</v>
      </c>
      <c r="AE76" s="62">
        <f t="shared" si="2"/>
        <v>0</v>
      </c>
      <c r="AF76" s="62">
        <f t="shared" ref="AF76:AF108" si="43">(AD76/O76)*100</f>
        <v>50.08149043</v>
      </c>
      <c r="AG76" s="146">
        <f t="shared" si="3"/>
        <v>0</v>
      </c>
      <c r="AH76" s="146" t="s">
        <v>216</v>
      </c>
      <c r="AI76" s="71">
        <f t="shared" si="15"/>
        <v>115187428</v>
      </c>
      <c r="AJ76" s="62">
        <f t="shared" si="4"/>
        <v>0</v>
      </c>
      <c r="AK76" s="62">
        <f t="shared" si="16"/>
        <v>16.69383014</v>
      </c>
      <c r="AL76" s="145" t="s">
        <v>37</v>
      </c>
    </row>
    <row r="77">
      <c r="A77" s="149"/>
      <c r="B77" s="149"/>
      <c r="C77" s="149"/>
      <c r="D77" s="150" t="s">
        <v>217</v>
      </c>
      <c r="E77" s="150" t="s">
        <v>218</v>
      </c>
      <c r="F77" s="150" t="s">
        <v>219</v>
      </c>
      <c r="G77" s="151">
        <v>3.0</v>
      </c>
      <c r="H77" s="151" t="s">
        <v>53</v>
      </c>
      <c r="I77" s="81">
        <v>3.75E8</v>
      </c>
      <c r="J77" s="152">
        <v>0.0</v>
      </c>
      <c r="K77" s="152" t="s">
        <v>53</v>
      </c>
      <c r="L77" s="153">
        <v>0.0</v>
      </c>
      <c r="M77" s="151">
        <v>1.0</v>
      </c>
      <c r="N77" s="151" t="s">
        <v>53</v>
      </c>
      <c r="O77" s="81">
        <v>1.25E8</v>
      </c>
      <c r="P77" s="151">
        <v>0.0</v>
      </c>
      <c r="Q77" s="151" t="s">
        <v>53</v>
      </c>
      <c r="R77" s="81">
        <v>5689250.0</v>
      </c>
      <c r="S77" s="151">
        <v>0.0</v>
      </c>
      <c r="T77" s="151" t="s">
        <v>53</v>
      </c>
      <c r="U77" s="81">
        <f>18597250</f>
        <v>18597250</v>
      </c>
      <c r="V77" s="151">
        <v>0.0</v>
      </c>
      <c r="W77" s="151" t="s">
        <v>53</v>
      </c>
      <c r="X77" s="81">
        <v>8.4444378E7</v>
      </c>
      <c r="Y77" s="151">
        <v>0.0</v>
      </c>
      <c r="Z77" s="151" t="s">
        <v>53</v>
      </c>
      <c r="AA77" s="81">
        <v>0.0</v>
      </c>
      <c r="AB77" s="151">
        <f t="shared" si="1"/>
        <v>0</v>
      </c>
      <c r="AC77" s="151" t="s">
        <v>53</v>
      </c>
      <c r="AD77" s="81">
        <f t="shared" si="13"/>
        <v>108730878</v>
      </c>
      <c r="AE77" s="73">
        <f t="shared" si="2"/>
        <v>0</v>
      </c>
      <c r="AF77" s="73">
        <f t="shared" si="43"/>
        <v>86.9847024</v>
      </c>
      <c r="AG77" s="151">
        <f t="shared" si="3"/>
        <v>0</v>
      </c>
      <c r="AH77" s="151" t="s">
        <v>53</v>
      </c>
      <c r="AI77" s="81">
        <f t="shared" si="15"/>
        <v>108730878</v>
      </c>
      <c r="AJ77" s="73">
        <f t="shared" si="4"/>
        <v>0</v>
      </c>
      <c r="AK77" s="73">
        <f t="shared" si="16"/>
        <v>28.9949008</v>
      </c>
      <c r="AL77" s="150" t="s">
        <v>37</v>
      </c>
    </row>
    <row r="78">
      <c r="A78" s="149"/>
      <c r="B78" s="149"/>
      <c r="C78" s="149"/>
      <c r="D78" s="150" t="s">
        <v>220</v>
      </c>
      <c r="E78" s="150" t="s">
        <v>221</v>
      </c>
      <c r="F78" s="150" t="s">
        <v>222</v>
      </c>
      <c r="G78" s="151">
        <v>3.0</v>
      </c>
      <c r="H78" s="151" t="s">
        <v>74</v>
      </c>
      <c r="I78" s="81">
        <v>1.65E8</v>
      </c>
      <c r="J78" s="152">
        <v>0.0</v>
      </c>
      <c r="K78" s="152" t="s">
        <v>74</v>
      </c>
      <c r="L78" s="153">
        <v>0.0</v>
      </c>
      <c r="M78" s="151">
        <v>1.0</v>
      </c>
      <c r="N78" s="151" t="s">
        <v>74</v>
      </c>
      <c r="O78" s="81">
        <v>5.5E7</v>
      </c>
      <c r="P78" s="151">
        <v>0.0</v>
      </c>
      <c r="Q78" s="151" t="s">
        <v>74</v>
      </c>
      <c r="R78" s="81">
        <v>0.0</v>
      </c>
      <c r="S78" s="151">
        <v>0.0</v>
      </c>
      <c r="T78" s="151" t="s">
        <v>74</v>
      </c>
      <c r="U78" s="81">
        <v>0.0</v>
      </c>
      <c r="V78" s="151">
        <v>0.0</v>
      </c>
      <c r="W78" s="151" t="s">
        <v>74</v>
      </c>
      <c r="X78" s="81">
        <v>2456550.0</v>
      </c>
      <c r="Y78" s="151">
        <v>0.0</v>
      </c>
      <c r="Z78" s="151" t="s">
        <v>74</v>
      </c>
      <c r="AA78" s="81">
        <v>0.0</v>
      </c>
      <c r="AB78" s="151">
        <f t="shared" si="1"/>
        <v>0</v>
      </c>
      <c r="AC78" s="151" t="s">
        <v>74</v>
      </c>
      <c r="AD78" s="81">
        <f t="shared" si="13"/>
        <v>2456550</v>
      </c>
      <c r="AE78" s="73">
        <f t="shared" si="2"/>
        <v>0</v>
      </c>
      <c r="AF78" s="73">
        <f t="shared" si="43"/>
        <v>4.466454545</v>
      </c>
      <c r="AG78" s="151">
        <f t="shared" si="3"/>
        <v>0</v>
      </c>
      <c r="AH78" s="151" t="s">
        <v>74</v>
      </c>
      <c r="AI78" s="81">
        <f t="shared" si="15"/>
        <v>2456550</v>
      </c>
      <c r="AJ78" s="73">
        <f t="shared" si="4"/>
        <v>0</v>
      </c>
      <c r="AK78" s="73">
        <f t="shared" si="16"/>
        <v>1.488818182</v>
      </c>
      <c r="AL78" s="150" t="s">
        <v>37</v>
      </c>
    </row>
    <row r="79">
      <c r="A79" s="149"/>
      <c r="B79" s="149"/>
      <c r="C79" s="149"/>
      <c r="D79" s="150" t="s">
        <v>223</v>
      </c>
      <c r="E79" s="150" t="s">
        <v>224</v>
      </c>
      <c r="F79" s="150" t="s">
        <v>225</v>
      </c>
      <c r="G79" s="151">
        <v>3.0</v>
      </c>
      <c r="H79" s="151" t="s">
        <v>74</v>
      </c>
      <c r="I79" s="81">
        <v>1.5E8</v>
      </c>
      <c r="J79" s="152">
        <v>0.0</v>
      </c>
      <c r="K79" s="152" t="s">
        <v>74</v>
      </c>
      <c r="L79" s="153">
        <v>0.0</v>
      </c>
      <c r="M79" s="151">
        <v>1.0</v>
      </c>
      <c r="N79" s="151" t="s">
        <v>74</v>
      </c>
      <c r="O79" s="81">
        <v>5.0E7</v>
      </c>
      <c r="P79" s="151">
        <v>0.0</v>
      </c>
      <c r="Q79" s="151" t="s">
        <v>74</v>
      </c>
      <c r="R79" s="81">
        <v>4000000.0</v>
      </c>
      <c r="S79" s="151">
        <v>0.0</v>
      </c>
      <c r="T79" s="151" t="s">
        <v>74</v>
      </c>
      <c r="U79" s="81">
        <v>0.0</v>
      </c>
      <c r="V79" s="151">
        <v>0.0</v>
      </c>
      <c r="W79" s="151" t="s">
        <v>74</v>
      </c>
      <c r="X79" s="81">
        <v>0.0</v>
      </c>
      <c r="Y79" s="151">
        <v>0.0</v>
      </c>
      <c r="Z79" s="151" t="s">
        <v>74</v>
      </c>
      <c r="AA79" s="81">
        <v>0.0</v>
      </c>
      <c r="AB79" s="151">
        <f t="shared" si="1"/>
        <v>0</v>
      </c>
      <c r="AC79" s="151" t="s">
        <v>74</v>
      </c>
      <c r="AD79" s="81">
        <f t="shared" si="13"/>
        <v>4000000</v>
      </c>
      <c r="AE79" s="73">
        <f t="shared" si="2"/>
        <v>0</v>
      </c>
      <c r="AF79" s="73">
        <f t="shared" si="43"/>
        <v>8</v>
      </c>
      <c r="AG79" s="151">
        <f t="shared" si="3"/>
        <v>0</v>
      </c>
      <c r="AH79" s="151" t="s">
        <v>74</v>
      </c>
      <c r="AI79" s="81">
        <f t="shared" si="15"/>
        <v>4000000</v>
      </c>
      <c r="AJ79" s="73">
        <f t="shared" si="4"/>
        <v>0</v>
      </c>
      <c r="AK79" s="73">
        <f t="shared" si="16"/>
        <v>2.666666667</v>
      </c>
      <c r="AL79" s="150" t="s">
        <v>37</v>
      </c>
    </row>
    <row r="80">
      <c r="A80" s="154"/>
      <c r="B80" s="87" t="s">
        <v>341</v>
      </c>
      <c r="C80" s="154"/>
      <c r="D80" s="154"/>
      <c r="E80" s="154"/>
      <c r="F80" s="87" t="s">
        <v>342</v>
      </c>
      <c r="G80" s="38">
        <v>84.0</v>
      </c>
      <c r="H80" s="38" t="s">
        <v>333</v>
      </c>
      <c r="I80" s="46">
        <f t="shared" ref="I80:I81" si="44">I81</f>
        <v>16091673040</v>
      </c>
      <c r="J80" s="137">
        <v>0.0</v>
      </c>
      <c r="K80" s="137" t="s">
        <v>333</v>
      </c>
      <c r="L80" s="49">
        <f t="shared" ref="L80:L81" si="45">L81</f>
        <v>0</v>
      </c>
      <c r="M80" s="38">
        <v>83.0</v>
      </c>
      <c r="N80" s="38" t="s">
        <v>333</v>
      </c>
      <c r="O80" s="46">
        <f t="shared" ref="O80:O81" si="46">O81</f>
        <v>5020939641</v>
      </c>
      <c r="P80" s="38">
        <v>0.0</v>
      </c>
      <c r="Q80" s="38" t="s">
        <v>333</v>
      </c>
      <c r="R80" s="46">
        <f t="shared" ref="R80:R81" si="47">R81</f>
        <v>807113181</v>
      </c>
      <c r="S80" s="38">
        <v>0.0</v>
      </c>
      <c r="T80" s="38" t="s">
        <v>333</v>
      </c>
      <c r="U80" s="46">
        <f t="shared" ref="U80:U81" si="48">U81</f>
        <v>1673815534</v>
      </c>
      <c r="V80" s="38">
        <v>0.0</v>
      </c>
      <c r="W80" s="38" t="s">
        <v>333</v>
      </c>
      <c r="X80" s="46">
        <f t="shared" ref="X80:X81" si="49">X81</f>
        <v>1041823811</v>
      </c>
      <c r="Y80" s="38">
        <v>0.0</v>
      </c>
      <c r="Z80" s="38" t="s">
        <v>333</v>
      </c>
      <c r="AA80" s="46">
        <f t="shared" ref="AA80:AA81" si="50">AA81</f>
        <v>0</v>
      </c>
      <c r="AB80" s="38">
        <f t="shared" si="1"/>
        <v>0</v>
      </c>
      <c r="AC80" s="38" t="s">
        <v>333</v>
      </c>
      <c r="AD80" s="46">
        <f t="shared" si="13"/>
        <v>3522752526</v>
      </c>
      <c r="AE80" s="38">
        <f t="shared" si="2"/>
        <v>0</v>
      </c>
      <c r="AF80" s="38">
        <f t="shared" si="43"/>
        <v>70.16122037</v>
      </c>
      <c r="AG80" s="38">
        <f t="shared" si="3"/>
        <v>0</v>
      </c>
      <c r="AH80" s="38" t="s">
        <v>333</v>
      </c>
      <c r="AI80" s="46">
        <f t="shared" si="15"/>
        <v>3522752526</v>
      </c>
      <c r="AJ80" s="38">
        <f t="shared" si="4"/>
        <v>0</v>
      </c>
      <c r="AK80" s="38">
        <f t="shared" si="16"/>
        <v>21.89177295</v>
      </c>
      <c r="AL80" s="87" t="s">
        <v>37</v>
      </c>
    </row>
    <row r="81">
      <c r="A81" s="154"/>
      <c r="B81" s="154"/>
      <c r="C81" s="87" t="s">
        <v>343</v>
      </c>
      <c r="D81" s="154"/>
      <c r="E81" s="154"/>
      <c r="F81" s="87" t="s">
        <v>342</v>
      </c>
      <c r="G81" s="38">
        <v>84.0</v>
      </c>
      <c r="H81" s="38" t="s">
        <v>333</v>
      </c>
      <c r="I81" s="46">
        <f t="shared" si="44"/>
        <v>16091673040</v>
      </c>
      <c r="J81" s="137">
        <v>0.0</v>
      </c>
      <c r="K81" s="137" t="s">
        <v>333</v>
      </c>
      <c r="L81" s="49">
        <f t="shared" si="45"/>
        <v>0</v>
      </c>
      <c r="M81" s="38">
        <v>83.0</v>
      </c>
      <c r="N81" s="38" t="s">
        <v>333</v>
      </c>
      <c r="O81" s="46">
        <f t="shared" si="46"/>
        <v>5020939641</v>
      </c>
      <c r="P81" s="38">
        <v>0.0</v>
      </c>
      <c r="Q81" s="38" t="s">
        <v>333</v>
      </c>
      <c r="R81" s="46">
        <f t="shared" si="47"/>
        <v>807113181</v>
      </c>
      <c r="S81" s="38">
        <v>0.0</v>
      </c>
      <c r="T81" s="38" t="s">
        <v>333</v>
      </c>
      <c r="U81" s="46">
        <f t="shared" si="48"/>
        <v>1673815534</v>
      </c>
      <c r="V81" s="38">
        <v>0.0</v>
      </c>
      <c r="W81" s="38" t="s">
        <v>333</v>
      </c>
      <c r="X81" s="46">
        <f t="shared" si="49"/>
        <v>1041823811</v>
      </c>
      <c r="Y81" s="38">
        <v>0.0</v>
      </c>
      <c r="Z81" s="38" t="s">
        <v>333</v>
      </c>
      <c r="AA81" s="46">
        <f t="shared" si="50"/>
        <v>0</v>
      </c>
      <c r="AB81" s="38">
        <f t="shared" si="1"/>
        <v>0</v>
      </c>
      <c r="AC81" s="38" t="s">
        <v>333</v>
      </c>
      <c r="AD81" s="46">
        <f t="shared" si="13"/>
        <v>3522752526</v>
      </c>
      <c r="AE81" s="38">
        <f t="shared" si="2"/>
        <v>0</v>
      </c>
      <c r="AF81" s="38">
        <f t="shared" si="43"/>
        <v>70.16122037</v>
      </c>
      <c r="AG81" s="38">
        <f t="shared" si="3"/>
        <v>0</v>
      </c>
      <c r="AH81" s="38" t="s">
        <v>333</v>
      </c>
      <c r="AI81" s="46">
        <f t="shared" si="15"/>
        <v>3522752526</v>
      </c>
      <c r="AJ81" s="38">
        <f t="shared" si="4"/>
        <v>0</v>
      </c>
      <c r="AK81" s="38">
        <f t="shared" si="16"/>
        <v>21.89177295</v>
      </c>
      <c r="AL81" s="87" t="s">
        <v>37</v>
      </c>
    </row>
    <row r="82">
      <c r="A82" s="155"/>
      <c r="B82" s="155"/>
      <c r="C82" s="155"/>
      <c r="D82" s="142" t="s">
        <v>229</v>
      </c>
      <c r="E82" s="142" t="s">
        <v>230</v>
      </c>
      <c r="F82" s="142" t="s">
        <v>344</v>
      </c>
      <c r="G82" s="58">
        <v>82.5</v>
      </c>
      <c r="H82" s="58" t="s">
        <v>333</v>
      </c>
      <c r="I82" s="57">
        <f>I83+I86+I89+I93+I101+I105</f>
        <v>16091673040</v>
      </c>
      <c r="J82" s="137">
        <v>0.0</v>
      </c>
      <c r="K82" s="137" t="s">
        <v>333</v>
      </c>
      <c r="L82" s="49">
        <f>L83+L86+L89+L93+L101+L105</f>
        <v>0</v>
      </c>
      <c r="M82" s="58">
        <v>81.0</v>
      </c>
      <c r="N82" s="58" t="s">
        <v>333</v>
      </c>
      <c r="O82" s="57">
        <f>O83+O86+O89+O93+O101+O105</f>
        <v>5020939641</v>
      </c>
      <c r="P82" s="58">
        <v>0.0</v>
      </c>
      <c r="Q82" s="58" t="s">
        <v>333</v>
      </c>
      <c r="R82" s="57">
        <f>R83+R86+R89+R93+R101+R105</f>
        <v>807113181</v>
      </c>
      <c r="S82" s="58">
        <v>0.0</v>
      </c>
      <c r="T82" s="58" t="s">
        <v>333</v>
      </c>
      <c r="U82" s="57">
        <f>U83+U86+U89+U93+U101+U105</f>
        <v>1673815534</v>
      </c>
      <c r="V82" s="58">
        <v>0.0</v>
      </c>
      <c r="W82" s="58" t="s">
        <v>333</v>
      </c>
      <c r="X82" s="57">
        <f>X83+X86+X89+X93+X101+X105</f>
        <v>1041823811</v>
      </c>
      <c r="Y82" s="58">
        <v>0.0</v>
      </c>
      <c r="Z82" s="58" t="s">
        <v>333</v>
      </c>
      <c r="AA82" s="57">
        <f>AA83+AA86+AA89+AA93+AA101+AA105</f>
        <v>0</v>
      </c>
      <c r="AB82" s="58">
        <f t="shared" si="1"/>
        <v>0</v>
      </c>
      <c r="AC82" s="58" t="s">
        <v>333</v>
      </c>
      <c r="AD82" s="57">
        <f t="shared" si="13"/>
        <v>3522752526</v>
      </c>
      <c r="AE82" s="58">
        <f t="shared" si="2"/>
        <v>0</v>
      </c>
      <c r="AF82" s="58">
        <f t="shared" si="43"/>
        <v>70.16122037</v>
      </c>
      <c r="AG82" s="58">
        <f t="shared" si="3"/>
        <v>0</v>
      </c>
      <c r="AH82" s="58" t="s">
        <v>333</v>
      </c>
      <c r="AI82" s="57">
        <f t="shared" si="15"/>
        <v>3522752526</v>
      </c>
      <c r="AJ82" s="58">
        <f t="shared" si="4"/>
        <v>0</v>
      </c>
      <c r="AK82" s="58">
        <f t="shared" si="16"/>
        <v>21.89177295</v>
      </c>
      <c r="AL82" s="142" t="s">
        <v>37</v>
      </c>
    </row>
    <row r="83">
      <c r="A83" s="144"/>
      <c r="B83" s="144"/>
      <c r="C83" s="144"/>
      <c r="D83" s="145" t="s">
        <v>233</v>
      </c>
      <c r="E83" s="145" t="s">
        <v>234</v>
      </c>
      <c r="F83" s="145" t="s">
        <v>345</v>
      </c>
      <c r="G83" s="146">
        <f>SUM(G84:G85)</f>
        <v>101</v>
      </c>
      <c r="H83" s="146" t="s">
        <v>53</v>
      </c>
      <c r="I83" s="71">
        <f t="shared" ref="I83:J83" si="51">SUM(I84:I85)</f>
        <v>156000000</v>
      </c>
      <c r="J83" s="147">
        <f t="shared" si="51"/>
        <v>0</v>
      </c>
      <c r="K83" s="147" t="s">
        <v>53</v>
      </c>
      <c r="L83" s="69">
        <f t="shared" ref="L83:M83" si="52">SUM(L84:L85)</f>
        <v>0</v>
      </c>
      <c r="M83" s="146">
        <f t="shared" si="52"/>
        <v>33</v>
      </c>
      <c r="N83" s="146" t="s">
        <v>53</v>
      </c>
      <c r="O83" s="71">
        <f t="shared" ref="O83:P83" si="53">SUM(O84:O85)</f>
        <v>51000000</v>
      </c>
      <c r="P83" s="146">
        <f t="shared" si="53"/>
        <v>9</v>
      </c>
      <c r="Q83" s="146" t="s">
        <v>53</v>
      </c>
      <c r="R83" s="71">
        <f t="shared" ref="R83:S83" si="54">SUM(R84:R85)</f>
        <v>0</v>
      </c>
      <c r="S83" s="146">
        <f t="shared" si="54"/>
        <v>5</v>
      </c>
      <c r="T83" s="146" t="s">
        <v>53</v>
      </c>
      <c r="U83" s="71">
        <f t="shared" ref="U83:V83" si="55">SUM(U84:U85)</f>
        <v>19694550</v>
      </c>
      <c r="V83" s="146">
        <f t="shared" si="55"/>
        <v>7</v>
      </c>
      <c r="W83" s="146" t="s">
        <v>53</v>
      </c>
      <c r="X83" s="71">
        <f t="shared" ref="X83:Y83" si="56">SUM(X84:X85)</f>
        <v>10642650</v>
      </c>
      <c r="Y83" s="146">
        <f t="shared" si="56"/>
        <v>0</v>
      </c>
      <c r="Z83" s="146" t="s">
        <v>53</v>
      </c>
      <c r="AA83" s="71">
        <f>SUM(AA84:AA85)</f>
        <v>0</v>
      </c>
      <c r="AB83" s="146">
        <f t="shared" si="1"/>
        <v>21</v>
      </c>
      <c r="AC83" s="146" t="s">
        <v>53</v>
      </c>
      <c r="AD83" s="71">
        <f t="shared" si="13"/>
        <v>30337200</v>
      </c>
      <c r="AE83" s="62">
        <f t="shared" si="2"/>
        <v>63.63636364</v>
      </c>
      <c r="AF83" s="62">
        <f t="shared" si="43"/>
        <v>59.48470588</v>
      </c>
      <c r="AG83" s="146">
        <f t="shared" si="3"/>
        <v>21</v>
      </c>
      <c r="AH83" s="146" t="s">
        <v>53</v>
      </c>
      <c r="AI83" s="71">
        <f t="shared" si="15"/>
        <v>30337200</v>
      </c>
      <c r="AJ83" s="62">
        <f t="shared" si="4"/>
        <v>20.79207921</v>
      </c>
      <c r="AK83" s="62">
        <f t="shared" si="16"/>
        <v>19.44692308</v>
      </c>
      <c r="AL83" s="145" t="s">
        <v>37</v>
      </c>
    </row>
    <row r="84">
      <c r="A84" s="149"/>
      <c r="B84" s="149"/>
      <c r="C84" s="149"/>
      <c r="D84" s="150" t="s">
        <v>236</v>
      </c>
      <c r="E84" s="150" t="s">
        <v>237</v>
      </c>
      <c r="F84" s="150" t="s">
        <v>238</v>
      </c>
      <c r="G84" s="151">
        <v>35.0</v>
      </c>
      <c r="H84" s="151" t="s">
        <v>53</v>
      </c>
      <c r="I84" s="81">
        <v>7.8E7</v>
      </c>
      <c r="J84" s="152">
        <v>0.0</v>
      </c>
      <c r="K84" s="152" t="s">
        <v>53</v>
      </c>
      <c r="L84" s="153">
        <v>0.0</v>
      </c>
      <c r="M84" s="151">
        <v>11.0</v>
      </c>
      <c r="N84" s="151" t="s">
        <v>53</v>
      </c>
      <c r="O84" s="81">
        <v>2.5E7</v>
      </c>
      <c r="P84" s="151">
        <v>4.0</v>
      </c>
      <c r="Q84" s="151" t="s">
        <v>53</v>
      </c>
      <c r="R84" s="81">
        <v>0.0</v>
      </c>
      <c r="S84" s="151">
        <v>0.0</v>
      </c>
      <c r="T84" s="151" t="s">
        <v>53</v>
      </c>
      <c r="U84" s="81">
        <v>8799600.0</v>
      </c>
      <c r="V84" s="151">
        <v>3.0</v>
      </c>
      <c r="W84" s="151" t="s">
        <v>53</v>
      </c>
      <c r="X84" s="81">
        <v>7370350.0</v>
      </c>
      <c r="Y84" s="151">
        <v>0.0</v>
      </c>
      <c r="Z84" s="151" t="s">
        <v>53</v>
      </c>
      <c r="AA84" s="81">
        <v>0.0</v>
      </c>
      <c r="AB84" s="151">
        <f t="shared" si="1"/>
        <v>7</v>
      </c>
      <c r="AC84" s="151" t="s">
        <v>53</v>
      </c>
      <c r="AD84" s="81">
        <f t="shared" si="13"/>
        <v>16169950</v>
      </c>
      <c r="AE84" s="73">
        <f t="shared" si="2"/>
        <v>63.63636364</v>
      </c>
      <c r="AF84" s="73">
        <f t="shared" si="43"/>
        <v>64.6798</v>
      </c>
      <c r="AG84" s="151">
        <f t="shared" si="3"/>
        <v>7</v>
      </c>
      <c r="AH84" s="151" t="s">
        <v>53</v>
      </c>
      <c r="AI84" s="81">
        <f t="shared" si="15"/>
        <v>16169950</v>
      </c>
      <c r="AJ84" s="73">
        <f t="shared" si="4"/>
        <v>20</v>
      </c>
      <c r="AK84" s="73">
        <f t="shared" si="16"/>
        <v>20.73070513</v>
      </c>
      <c r="AL84" s="150" t="s">
        <v>37</v>
      </c>
    </row>
    <row r="85">
      <c r="A85" s="149"/>
      <c r="B85" s="149"/>
      <c r="C85" s="149"/>
      <c r="D85" s="150" t="s">
        <v>239</v>
      </c>
      <c r="E85" s="150" t="s">
        <v>240</v>
      </c>
      <c r="F85" s="150" t="s">
        <v>241</v>
      </c>
      <c r="G85" s="151">
        <v>66.0</v>
      </c>
      <c r="H85" s="151" t="s">
        <v>74</v>
      </c>
      <c r="I85" s="81">
        <v>7.8E7</v>
      </c>
      <c r="J85" s="152">
        <v>0.0</v>
      </c>
      <c r="K85" s="152" t="s">
        <v>74</v>
      </c>
      <c r="L85" s="153">
        <v>0.0</v>
      </c>
      <c r="M85" s="151">
        <v>22.0</v>
      </c>
      <c r="N85" s="151" t="s">
        <v>74</v>
      </c>
      <c r="O85" s="81">
        <v>2.6E7</v>
      </c>
      <c r="P85" s="151">
        <v>5.0</v>
      </c>
      <c r="Q85" s="151" t="s">
        <v>74</v>
      </c>
      <c r="R85" s="81">
        <v>0.0</v>
      </c>
      <c r="S85" s="151">
        <v>5.0</v>
      </c>
      <c r="T85" s="151" t="s">
        <v>74</v>
      </c>
      <c r="U85" s="81">
        <v>1.089495E7</v>
      </c>
      <c r="V85" s="151">
        <v>4.0</v>
      </c>
      <c r="W85" s="151" t="s">
        <v>74</v>
      </c>
      <c r="X85" s="81">
        <v>3272300.0</v>
      </c>
      <c r="Y85" s="151">
        <v>0.0</v>
      </c>
      <c r="Z85" s="151" t="s">
        <v>74</v>
      </c>
      <c r="AA85" s="81">
        <v>0.0</v>
      </c>
      <c r="AB85" s="151">
        <f t="shared" si="1"/>
        <v>14</v>
      </c>
      <c r="AC85" s="151" t="s">
        <v>74</v>
      </c>
      <c r="AD85" s="81">
        <f t="shared" si="13"/>
        <v>14167250</v>
      </c>
      <c r="AE85" s="73">
        <f t="shared" si="2"/>
        <v>63.63636364</v>
      </c>
      <c r="AF85" s="73">
        <f t="shared" si="43"/>
        <v>54.48942308</v>
      </c>
      <c r="AG85" s="151">
        <f t="shared" si="3"/>
        <v>14</v>
      </c>
      <c r="AH85" s="151" t="s">
        <v>74</v>
      </c>
      <c r="AI85" s="81">
        <f t="shared" si="15"/>
        <v>14167250</v>
      </c>
      <c r="AJ85" s="73">
        <f t="shared" si="4"/>
        <v>21.21212121</v>
      </c>
      <c r="AK85" s="73">
        <f t="shared" si="16"/>
        <v>18.16314103</v>
      </c>
      <c r="AL85" s="150" t="s">
        <v>37</v>
      </c>
    </row>
    <row r="86">
      <c r="A86" s="144"/>
      <c r="B86" s="144"/>
      <c r="C86" s="144"/>
      <c r="D86" s="145" t="s">
        <v>242</v>
      </c>
      <c r="E86" s="145" t="s">
        <v>243</v>
      </c>
      <c r="F86" s="145" t="s">
        <v>244</v>
      </c>
      <c r="G86" s="62">
        <v>91.0</v>
      </c>
      <c r="H86" s="62" t="s">
        <v>44</v>
      </c>
      <c r="I86" s="71">
        <f>SUM(I87:I88)</f>
        <v>13291073040</v>
      </c>
      <c r="J86" s="147">
        <v>0.0</v>
      </c>
      <c r="K86" s="157" t="s">
        <v>44</v>
      </c>
      <c r="L86" s="69">
        <f>SUM(L87:L88)</f>
        <v>0</v>
      </c>
      <c r="M86" s="62">
        <v>89.0</v>
      </c>
      <c r="N86" s="62" t="s">
        <v>44</v>
      </c>
      <c r="O86" s="71">
        <f>SUM(O87:O88)</f>
        <v>3957739641</v>
      </c>
      <c r="P86" s="158">
        <v>11.06</v>
      </c>
      <c r="Q86" s="62" t="s">
        <v>44</v>
      </c>
      <c r="R86" s="71">
        <f>SUM(R87:R88)</f>
        <v>561392929</v>
      </c>
      <c r="S86" s="62">
        <v>33.89</v>
      </c>
      <c r="T86" s="62" t="s">
        <v>44</v>
      </c>
      <c r="U86" s="71">
        <f>SUM(U87:U88)</f>
        <v>1492214508</v>
      </c>
      <c r="V86" s="62">
        <v>55.97</v>
      </c>
      <c r="W86" s="62" t="s">
        <v>44</v>
      </c>
      <c r="X86" s="71">
        <f>SUM(X87:X88)</f>
        <v>786596286</v>
      </c>
      <c r="Y86" s="146">
        <v>0.0</v>
      </c>
      <c r="Z86" s="62" t="s">
        <v>44</v>
      </c>
      <c r="AA86" s="71">
        <f>SUM(AA87:AA88)</f>
        <v>0</v>
      </c>
      <c r="AB86" s="62">
        <f>V86</f>
        <v>55.97</v>
      </c>
      <c r="AC86" s="62" t="s">
        <v>44</v>
      </c>
      <c r="AD86" s="71">
        <f t="shared" si="13"/>
        <v>2840203723</v>
      </c>
      <c r="AE86" s="62">
        <f t="shared" si="2"/>
        <v>62.88764045</v>
      </c>
      <c r="AF86" s="62">
        <f t="shared" si="43"/>
        <v>71.76327855</v>
      </c>
      <c r="AG86" s="62">
        <f t="shared" si="3"/>
        <v>55.97</v>
      </c>
      <c r="AH86" s="62" t="s">
        <v>44</v>
      </c>
      <c r="AI86" s="71">
        <f t="shared" si="15"/>
        <v>2840203723</v>
      </c>
      <c r="AJ86" s="62">
        <f t="shared" si="4"/>
        <v>61.50549451</v>
      </c>
      <c r="AK86" s="62">
        <f t="shared" si="16"/>
        <v>21.36925826</v>
      </c>
      <c r="AL86" s="145" t="s">
        <v>37</v>
      </c>
    </row>
    <row r="87">
      <c r="A87" s="149"/>
      <c r="B87" s="149"/>
      <c r="C87" s="149"/>
      <c r="D87" s="150" t="s">
        <v>245</v>
      </c>
      <c r="E87" s="150" t="s">
        <v>246</v>
      </c>
      <c r="F87" s="150" t="s">
        <v>247</v>
      </c>
      <c r="G87" s="151">
        <v>102.0</v>
      </c>
      <c r="H87" s="151" t="s">
        <v>248</v>
      </c>
      <c r="I87" s="81">
        <v>1.323869604E10</v>
      </c>
      <c r="J87" s="152">
        <v>0.0</v>
      </c>
      <c r="K87" s="152" t="s">
        <v>248</v>
      </c>
      <c r="L87" s="153">
        <v>0.0</v>
      </c>
      <c r="M87" s="151">
        <v>32.0</v>
      </c>
      <c r="N87" s="151" t="s">
        <v>248</v>
      </c>
      <c r="O87" s="156">
        <v>3.940280641E9</v>
      </c>
      <c r="P87" s="151">
        <v>29.0</v>
      </c>
      <c r="Q87" s="151" t="s">
        <v>248</v>
      </c>
      <c r="R87" s="81">
        <v>5.56240879E8</v>
      </c>
      <c r="S87" s="151">
        <v>29.0</v>
      </c>
      <c r="T87" s="151" t="s">
        <v>248</v>
      </c>
      <c r="U87" s="81">
        <f>1488456258</f>
        <v>1488456258</v>
      </c>
      <c r="V87" s="151">
        <v>29.0</v>
      </c>
      <c r="W87" s="151" t="s">
        <v>248</v>
      </c>
      <c r="X87" s="81">
        <v>7.81999786E8</v>
      </c>
      <c r="Y87" s="151">
        <v>0.0</v>
      </c>
      <c r="Z87" s="151" t="s">
        <v>248</v>
      </c>
      <c r="AA87" s="81">
        <v>0.0</v>
      </c>
      <c r="AB87" s="151">
        <f>S87</f>
        <v>29</v>
      </c>
      <c r="AC87" s="151" t="s">
        <v>248</v>
      </c>
      <c r="AD87" s="81">
        <f t="shared" si="13"/>
        <v>2826696923</v>
      </c>
      <c r="AE87" s="73">
        <f t="shared" si="2"/>
        <v>90.625</v>
      </c>
      <c r="AF87" s="73">
        <f t="shared" si="43"/>
        <v>71.73846689</v>
      </c>
      <c r="AG87" s="151">
        <f t="shared" si="3"/>
        <v>29</v>
      </c>
      <c r="AH87" s="151" t="s">
        <v>248</v>
      </c>
      <c r="AI87" s="81">
        <f t="shared" si="15"/>
        <v>2826696923</v>
      </c>
      <c r="AJ87" s="73">
        <f t="shared" si="4"/>
        <v>28.43137255</v>
      </c>
      <c r="AK87" s="73">
        <f t="shared" si="16"/>
        <v>21.3517775</v>
      </c>
      <c r="AL87" s="150" t="s">
        <v>37</v>
      </c>
    </row>
    <row r="88">
      <c r="A88" s="149"/>
      <c r="B88" s="149"/>
      <c r="C88" s="149"/>
      <c r="D88" s="150" t="s">
        <v>249</v>
      </c>
      <c r="E88" s="150" t="s">
        <v>250</v>
      </c>
      <c r="F88" s="150" t="s">
        <v>251</v>
      </c>
      <c r="G88" s="151">
        <v>132.0</v>
      </c>
      <c r="H88" s="151" t="s">
        <v>74</v>
      </c>
      <c r="I88" s="81">
        <v>5.2377E7</v>
      </c>
      <c r="J88" s="152">
        <v>0.0</v>
      </c>
      <c r="K88" s="152" t="s">
        <v>74</v>
      </c>
      <c r="L88" s="153">
        <v>0.0</v>
      </c>
      <c r="M88" s="151">
        <v>44.0</v>
      </c>
      <c r="N88" s="151" t="s">
        <v>74</v>
      </c>
      <c r="O88" s="81">
        <v>1.7459E7</v>
      </c>
      <c r="P88" s="151">
        <v>10.0</v>
      </c>
      <c r="Q88" s="151" t="s">
        <v>74</v>
      </c>
      <c r="R88" s="81">
        <v>5152050.0</v>
      </c>
      <c r="S88" s="151">
        <v>10.0</v>
      </c>
      <c r="T88" s="151" t="s">
        <v>74</v>
      </c>
      <c r="U88" s="81">
        <v>3758250.0</v>
      </c>
      <c r="V88" s="151">
        <v>11.0</v>
      </c>
      <c r="W88" s="151" t="s">
        <v>74</v>
      </c>
      <c r="X88" s="81">
        <v>4596500.0</v>
      </c>
      <c r="Y88" s="151">
        <v>0.0</v>
      </c>
      <c r="Z88" s="151" t="s">
        <v>74</v>
      </c>
      <c r="AA88" s="81">
        <v>0.0</v>
      </c>
      <c r="AB88" s="151">
        <f t="shared" ref="AB88:AB107" si="57">P88+S88+V88+Y88</f>
        <v>31</v>
      </c>
      <c r="AC88" s="151" t="s">
        <v>74</v>
      </c>
      <c r="AD88" s="81">
        <f t="shared" si="13"/>
        <v>13506800</v>
      </c>
      <c r="AE88" s="73">
        <f t="shared" si="2"/>
        <v>70.45454545</v>
      </c>
      <c r="AF88" s="73">
        <f t="shared" si="43"/>
        <v>77.36296466</v>
      </c>
      <c r="AG88" s="151">
        <f t="shared" si="3"/>
        <v>31</v>
      </c>
      <c r="AH88" s="151" t="s">
        <v>74</v>
      </c>
      <c r="AI88" s="81">
        <f t="shared" si="15"/>
        <v>13506800</v>
      </c>
      <c r="AJ88" s="73">
        <f t="shared" si="4"/>
        <v>23.48484848</v>
      </c>
      <c r="AK88" s="73">
        <f t="shared" si="16"/>
        <v>25.78765489</v>
      </c>
      <c r="AL88" s="150" t="s">
        <v>37</v>
      </c>
    </row>
    <row r="89">
      <c r="A89" s="144"/>
      <c r="B89" s="144"/>
      <c r="C89" s="144"/>
      <c r="D89" s="145" t="s">
        <v>252</v>
      </c>
      <c r="E89" s="145" t="s">
        <v>253</v>
      </c>
      <c r="F89" s="145" t="s">
        <v>254</v>
      </c>
      <c r="G89" s="146">
        <f>G92</f>
        <v>102</v>
      </c>
      <c r="H89" s="146" t="s">
        <v>81</v>
      </c>
      <c r="I89" s="71">
        <f>SUM(I90:I92)</f>
        <v>570000000</v>
      </c>
      <c r="J89" s="147">
        <v>0.0</v>
      </c>
      <c r="K89" s="147" t="s">
        <v>81</v>
      </c>
      <c r="L89" s="69">
        <f>SUM(L90:L92)</f>
        <v>0</v>
      </c>
      <c r="M89" s="146">
        <f>M92</f>
        <v>32</v>
      </c>
      <c r="N89" s="146" t="s">
        <v>81</v>
      </c>
      <c r="O89" s="71">
        <f>SUM(O90:O92)</f>
        <v>190000000</v>
      </c>
      <c r="P89" s="148">
        <v>0.0</v>
      </c>
      <c r="Q89" s="146" t="s">
        <v>81</v>
      </c>
      <c r="R89" s="71">
        <f>SUM(R90:R92)</f>
        <v>8894000</v>
      </c>
      <c r="S89" s="146">
        <v>0.0</v>
      </c>
      <c r="T89" s="146" t="s">
        <v>81</v>
      </c>
      <c r="U89" s="71">
        <f>SUM(U90:U92)</f>
        <v>0</v>
      </c>
      <c r="V89" s="146">
        <v>0.0</v>
      </c>
      <c r="W89" s="146" t="s">
        <v>81</v>
      </c>
      <c r="X89" s="71">
        <f>SUM(X90:X92)</f>
        <v>35300596</v>
      </c>
      <c r="Y89" s="146">
        <v>0.0</v>
      </c>
      <c r="Z89" s="146" t="s">
        <v>81</v>
      </c>
      <c r="AA89" s="71">
        <f>SUM(AA90:AA92)</f>
        <v>0</v>
      </c>
      <c r="AB89" s="146">
        <f t="shared" si="57"/>
        <v>0</v>
      </c>
      <c r="AC89" s="146" t="s">
        <v>81</v>
      </c>
      <c r="AD89" s="71">
        <f t="shared" si="13"/>
        <v>44194596</v>
      </c>
      <c r="AE89" s="62">
        <f t="shared" si="2"/>
        <v>0</v>
      </c>
      <c r="AF89" s="62">
        <f t="shared" si="43"/>
        <v>23.26031368</v>
      </c>
      <c r="AG89" s="146">
        <f t="shared" si="3"/>
        <v>0</v>
      </c>
      <c r="AH89" s="146" t="s">
        <v>81</v>
      </c>
      <c r="AI89" s="71">
        <f t="shared" si="15"/>
        <v>44194596</v>
      </c>
      <c r="AJ89" s="62">
        <f t="shared" si="4"/>
        <v>0</v>
      </c>
      <c r="AK89" s="62">
        <f t="shared" si="16"/>
        <v>7.753437895</v>
      </c>
      <c r="AL89" s="145" t="s">
        <v>37</v>
      </c>
    </row>
    <row r="90">
      <c r="A90" s="149"/>
      <c r="B90" s="149"/>
      <c r="C90" s="149"/>
      <c r="D90" s="150" t="s">
        <v>255</v>
      </c>
      <c r="E90" s="150" t="s">
        <v>256</v>
      </c>
      <c r="F90" s="150" t="s">
        <v>346</v>
      </c>
      <c r="G90" s="151">
        <v>15.0</v>
      </c>
      <c r="H90" s="151" t="s">
        <v>53</v>
      </c>
      <c r="I90" s="81">
        <v>3.0E7</v>
      </c>
      <c r="J90" s="152">
        <v>0.0</v>
      </c>
      <c r="K90" s="152" t="s">
        <v>53</v>
      </c>
      <c r="L90" s="153">
        <v>0.0</v>
      </c>
      <c r="M90" s="151">
        <v>5.0</v>
      </c>
      <c r="N90" s="151" t="s">
        <v>53</v>
      </c>
      <c r="O90" s="81">
        <v>1.0E7</v>
      </c>
      <c r="P90" s="151">
        <v>2.0</v>
      </c>
      <c r="Q90" s="151" t="s">
        <v>53</v>
      </c>
      <c r="R90" s="81">
        <v>4484000.0</v>
      </c>
      <c r="S90" s="151">
        <v>0.0</v>
      </c>
      <c r="T90" s="151" t="s">
        <v>53</v>
      </c>
      <c r="U90" s="81">
        <v>0.0</v>
      </c>
      <c r="V90" s="151">
        <v>1.0</v>
      </c>
      <c r="W90" s="151" t="s">
        <v>53</v>
      </c>
      <c r="X90" s="81">
        <v>3633500.0</v>
      </c>
      <c r="Y90" s="151">
        <v>0.0</v>
      </c>
      <c r="Z90" s="151" t="s">
        <v>53</v>
      </c>
      <c r="AA90" s="81">
        <v>0.0</v>
      </c>
      <c r="AB90" s="151">
        <f t="shared" si="57"/>
        <v>3</v>
      </c>
      <c r="AC90" s="151" t="s">
        <v>53</v>
      </c>
      <c r="AD90" s="81">
        <f t="shared" si="13"/>
        <v>8117500</v>
      </c>
      <c r="AE90" s="73">
        <f t="shared" si="2"/>
        <v>60</v>
      </c>
      <c r="AF90" s="73">
        <f t="shared" si="43"/>
        <v>81.175</v>
      </c>
      <c r="AG90" s="151">
        <f t="shared" si="3"/>
        <v>3</v>
      </c>
      <c r="AH90" s="151" t="s">
        <v>53</v>
      </c>
      <c r="AI90" s="81">
        <f t="shared" si="15"/>
        <v>8117500</v>
      </c>
      <c r="AJ90" s="73">
        <f t="shared" si="4"/>
        <v>20</v>
      </c>
      <c r="AK90" s="73">
        <f t="shared" si="16"/>
        <v>27.05833333</v>
      </c>
      <c r="AL90" s="150" t="s">
        <v>37</v>
      </c>
    </row>
    <row r="91">
      <c r="A91" s="149"/>
      <c r="B91" s="149"/>
      <c r="C91" s="149"/>
      <c r="D91" s="150" t="s">
        <v>258</v>
      </c>
      <c r="E91" s="150" t="s">
        <v>259</v>
      </c>
      <c r="F91" s="150" t="s">
        <v>260</v>
      </c>
      <c r="G91" s="151">
        <v>15.0</v>
      </c>
      <c r="H91" s="151" t="s">
        <v>81</v>
      </c>
      <c r="I91" s="81">
        <v>9.0E7</v>
      </c>
      <c r="J91" s="152">
        <v>0.0</v>
      </c>
      <c r="K91" s="152" t="s">
        <v>81</v>
      </c>
      <c r="L91" s="153">
        <v>0.0</v>
      </c>
      <c r="M91" s="151">
        <v>3.0</v>
      </c>
      <c r="N91" s="151" t="s">
        <v>81</v>
      </c>
      <c r="O91" s="81">
        <v>3.0E7</v>
      </c>
      <c r="P91" s="151">
        <v>0.0</v>
      </c>
      <c r="Q91" s="151" t="s">
        <v>81</v>
      </c>
      <c r="R91" s="81">
        <v>0.0</v>
      </c>
      <c r="S91" s="151">
        <v>0.0</v>
      </c>
      <c r="T91" s="151" t="s">
        <v>81</v>
      </c>
      <c r="U91" s="81">
        <v>0.0</v>
      </c>
      <c r="V91" s="151">
        <v>0.0</v>
      </c>
      <c r="W91" s="151" t="s">
        <v>81</v>
      </c>
      <c r="X91" s="81">
        <v>0.0</v>
      </c>
      <c r="Y91" s="151">
        <v>0.0</v>
      </c>
      <c r="Z91" s="151" t="s">
        <v>81</v>
      </c>
      <c r="AA91" s="81">
        <v>0.0</v>
      </c>
      <c r="AB91" s="151">
        <f t="shared" si="57"/>
        <v>0</v>
      </c>
      <c r="AC91" s="151" t="s">
        <v>81</v>
      </c>
      <c r="AD91" s="81">
        <f t="shared" si="13"/>
        <v>0</v>
      </c>
      <c r="AE91" s="73">
        <f t="shared" si="2"/>
        <v>0</v>
      </c>
      <c r="AF91" s="73">
        <f t="shared" si="43"/>
        <v>0</v>
      </c>
      <c r="AG91" s="151">
        <f t="shared" si="3"/>
        <v>0</v>
      </c>
      <c r="AH91" s="151" t="s">
        <v>81</v>
      </c>
      <c r="AI91" s="81">
        <f t="shared" si="15"/>
        <v>0</v>
      </c>
      <c r="AJ91" s="73">
        <f t="shared" si="4"/>
        <v>0</v>
      </c>
      <c r="AK91" s="73">
        <f t="shared" si="16"/>
        <v>0</v>
      </c>
      <c r="AL91" s="150" t="s">
        <v>37</v>
      </c>
    </row>
    <row r="92">
      <c r="A92" s="149"/>
      <c r="B92" s="149"/>
      <c r="C92" s="149"/>
      <c r="D92" s="150" t="s">
        <v>261</v>
      </c>
      <c r="E92" s="150" t="s">
        <v>262</v>
      </c>
      <c r="F92" s="150" t="s">
        <v>263</v>
      </c>
      <c r="G92" s="151">
        <v>102.0</v>
      </c>
      <c r="H92" s="151" t="s">
        <v>81</v>
      </c>
      <c r="I92" s="81">
        <v>4.5E8</v>
      </c>
      <c r="J92" s="152">
        <v>0.0</v>
      </c>
      <c r="K92" s="152" t="s">
        <v>81</v>
      </c>
      <c r="L92" s="153">
        <v>0.0</v>
      </c>
      <c r="M92" s="151">
        <v>32.0</v>
      </c>
      <c r="N92" s="151" t="s">
        <v>81</v>
      </c>
      <c r="O92" s="81">
        <v>1.5E8</v>
      </c>
      <c r="P92" s="151">
        <v>2.0</v>
      </c>
      <c r="Q92" s="151" t="s">
        <v>81</v>
      </c>
      <c r="R92" s="81">
        <v>4410000.0</v>
      </c>
      <c r="S92" s="151">
        <v>0.0</v>
      </c>
      <c r="T92" s="151" t="s">
        <v>81</v>
      </c>
      <c r="U92" s="81">
        <v>0.0</v>
      </c>
      <c r="V92" s="151">
        <v>8.0</v>
      </c>
      <c r="W92" s="151" t="s">
        <v>81</v>
      </c>
      <c r="X92" s="81">
        <v>3.1667096E7</v>
      </c>
      <c r="Y92" s="151">
        <v>0.0</v>
      </c>
      <c r="Z92" s="151" t="s">
        <v>81</v>
      </c>
      <c r="AA92" s="81">
        <v>0.0</v>
      </c>
      <c r="AB92" s="151">
        <f t="shared" si="57"/>
        <v>10</v>
      </c>
      <c r="AC92" s="151" t="s">
        <v>81</v>
      </c>
      <c r="AD92" s="81">
        <f t="shared" si="13"/>
        <v>36077096</v>
      </c>
      <c r="AE92" s="73">
        <f t="shared" si="2"/>
        <v>31.25</v>
      </c>
      <c r="AF92" s="73">
        <f t="shared" si="43"/>
        <v>24.05139733</v>
      </c>
      <c r="AG92" s="151">
        <f t="shared" si="3"/>
        <v>10</v>
      </c>
      <c r="AH92" s="151" t="s">
        <v>81</v>
      </c>
      <c r="AI92" s="81">
        <f t="shared" si="15"/>
        <v>36077096</v>
      </c>
      <c r="AJ92" s="73">
        <f t="shared" si="4"/>
        <v>9.803921569</v>
      </c>
      <c r="AK92" s="73">
        <f t="shared" si="16"/>
        <v>8.017132444</v>
      </c>
      <c r="AL92" s="150" t="s">
        <v>37</v>
      </c>
    </row>
    <row r="93">
      <c r="A93" s="144"/>
      <c r="B93" s="144"/>
      <c r="C93" s="144"/>
      <c r="D93" s="145" t="s">
        <v>264</v>
      </c>
      <c r="E93" s="145" t="s">
        <v>265</v>
      </c>
      <c r="F93" s="145" t="s">
        <v>266</v>
      </c>
      <c r="G93" s="146">
        <f>SUM(G94:G98)+36+36</f>
        <v>243</v>
      </c>
      <c r="H93" s="146" t="s">
        <v>267</v>
      </c>
      <c r="I93" s="71">
        <f>SUM(I94:I100)</f>
        <v>1046500000</v>
      </c>
      <c r="J93" s="147">
        <f>SUM(J94:J98)</f>
        <v>0</v>
      </c>
      <c r="K93" s="147" t="s">
        <v>267</v>
      </c>
      <c r="L93" s="69">
        <f>SUM(L94:L100)</f>
        <v>0</v>
      </c>
      <c r="M93" s="146">
        <f>SUM(M94:M98)+12+12</f>
        <v>81</v>
      </c>
      <c r="N93" s="146" t="s">
        <v>267</v>
      </c>
      <c r="O93" s="71">
        <f>SUM(O94:O100)</f>
        <v>497200000</v>
      </c>
      <c r="P93" s="148">
        <f>SUM(P94:P98)+COUNT(P99:P100)*3</f>
        <v>21</v>
      </c>
      <c r="Q93" s="146" t="s">
        <v>267</v>
      </c>
      <c r="R93" s="71">
        <f>SUM(R94:R100)</f>
        <v>176160884</v>
      </c>
      <c r="S93" s="148">
        <f>SUM(S94:S98)+COUNT(S99:S100)*3</f>
        <v>24</v>
      </c>
      <c r="T93" s="146" t="s">
        <v>267</v>
      </c>
      <c r="U93" s="71">
        <f>SUM(U94:U100)</f>
        <v>101821582</v>
      </c>
      <c r="V93" s="148">
        <f>SUM(V94:V98)+COUNT(V99:V100)*3</f>
        <v>22</v>
      </c>
      <c r="W93" s="146" t="s">
        <v>267</v>
      </c>
      <c r="X93" s="71">
        <f>SUM(X94:X100)</f>
        <v>150652704</v>
      </c>
      <c r="Y93" s="146">
        <f>SUM(Y94:Y98)</f>
        <v>0</v>
      </c>
      <c r="Z93" s="146" t="s">
        <v>267</v>
      </c>
      <c r="AA93" s="71">
        <f>SUM(AA94:AA100)</f>
        <v>0</v>
      </c>
      <c r="AB93" s="146">
        <f t="shared" si="57"/>
        <v>67</v>
      </c>
      <c r="AC93" s="146" t="s">
        <v>267</v>
      </c>
      <c r="AD93" s="71">
        <f t="shared" si="13"/>
        <v>428635170</v>
      </c>
      <c r="AE93" s="62">
        <f t="shared" si="2"/>
        <v>82.71604938</v>
      </c>
      <c r="AF93" s="62">
        <f t="shared" si="43"/>
        <v>86.20980893</v>
      </c>
      <c r="AG93" s="146">
        <f t="shared" si="3"/>
        <v>67</v>
      </c>
      <c r="AH93" s="146" t="s">
        <v>267</v>
      </c>
      <c r="AI93" s="71">
        <f t="shared" si="15"/>
        <v>428635170</v>
      </c>
      <c r="AJ93" s="62">
        <f t="shared" si="4"/>
        <v>27.57201646</v>
      </c>
      <c r="AK93" s="62">
        <f t="shared" si="16"/>
        <v>40.9589269</v>
      </c>
      <c r="AL93" s="145" t="s">
        <v>37</v>
      </c>
    </row>
    <row r="94">
      <c r="A94" s="149"/>
      <c r="B94" s="149"/>
      <c r="C94" s="149"/>
      <c r="D94" s="150" t="s">
        <v>268</v>
      </c>
      <c r="E94" s="150" t="s">
        <v>269</v>
      </c>
      <c r="F94" s="150" t="s">
        <v>270</v>
      </c>
      <c r="G94" s="151">
        <v>18.0</v>
      </c>
      <c r="H94" s="151" t="s">
        <v>267</v>
      </c>
      <c r="I94" s="81">
        <v>1.65E7</v>
      </c>
      <c r="J94" s="152">
        <v>0.0</v>
      </c>
      <c r="K94" s="152" t="s">
        <v>267</v>
      </c>
      <c r="L94" s="153">
        <v>0.0</v>
      </c>
      <c r="M94" s="151">
        <v>6.0</v>
      </c>
      <c r="N94" s="151" t="s">
        <v>267</v>
      </c>
      <c r="O94" s="81">
        <v>5000000.0</v>
      </c>
      <c r="P94" s="151">
        <v>2.0</v>
      </c>
      <c r="Q94" s="151" t="s">
        <v>267</v>
      </c>
      <c r="R94" s="81">
        <v>2358300.0</v>
      </c>
      <c r="S94" s="151">
        <v>0.0</v>
      </c>
      <c r="T94" s="151" t="s">
        <v>267</v>
      </c>
      <c r="U94" s="81">
        <v>0.0</v>
      </c>
      <c r="V94" s="151">
        <v>4.0</v>
      </c>
      <c r="W94" s="151" t="s">
        <v>267</v>
      </c>
      <c r="X94" s="81">
        <v>2638250.0</v>
      </c>
      <c r="Y94" s="151">
        <v>0.0</v>
      </c>
      <c r="Z94" s="151" t="s">
        <v>267</v>
      </c>
      <c r="AA94" s="81">
        <v>0.0</v>
      </c>
      <c r="AB94" s="151">
        <f t="shared" si="57"/>
        <v>6</v>
      </c>
      <c r="AC94" s="151" t="s">
        <v>267</v>
      </c>
      <c r="AD94" s="81">
        <f t="shared" si="13"/>
        <v>4996550</v>
      </c>
      <c r="AE94" s="73">
        <f t="shared" si="2"/>
        <v>100</v>
      </c>
      <c r="AF94" s="73">
        <f t="shared" si="43"/>
        <v>99.931</v>
      </c>
      <c r="AG94" s="151">
        <f t="shared" si="3"/>
        <v>6</v>
      </c>
      <c r="AH94" s="151" t="s">
        <v>267</v>
      </c>
      <c r="AI94" s="81">
        <f t="shared" si="15"/>
        <v>4996550</v>
      </c>
      <c r="AJ94" s="73">
        <f t="shared" si="4"/>
        <v>33.33333333</v>
      </c>
      <c r="AK94" s="73">
        <f t="shared" si="16"/>
        <v>30.28212121</v>
      </c>
      <c r="AL94" s="150" t="s">
        <v>37</v>
      </c>
    </row>
    <row r="95">
      <c r="A95" s="149"/>
      <c r="B95" s="149"/>
      <c r="C95" s="149"/>
      <c r="D95" s="150" t="s">
        <v>271</v>
      </c>
      <c r="E95" s="150" t="s">
        <v>272</v>
      </c>
      <c r="F95" s="150" t="s">
        <v>273</v>
      </c>
      <c r="G95" s="151">
        <v>45.0</v>
      </c>
      <c r="H95" s="151" t="s">
        <v>267</v>
      </c>
      <c r="I95" s="81">
        <v>1.65E8</v>
      </c>
      <c r="J95" s="152">
        <v>0.0</v>
      </c>
      <c r="K95" s="152" t="s">
        <v>267</v>
      </c>
      <c r="L95" s="153">
        <v>0.0</v>
      </c>
      <c r="M95" s="151">
        <v>15.0</v>
      </c>
      <c r="N95" s="151" t="s">
        <v>267</v>
      </c>
      <c r="O95" s="81">
        <v>1.55E8</v>
      </c>
      <c r="P95" s="151">
        <v>5.0</v>
      </c>
      <c r="Q95" s="151" t="s">
        <v>267</v>
      </c>
      <c r="R95" s="81">
        <v>1.005652E8</v>
      </c>
      <c r="S95" s="151">
        <v>5.0</v>
      </c>
      <c r="T95" s="151" t="s">
        <v>267</v>
      </c>
      <c r="U95" s="81">
        <v>1.837095E7</v>
      </c>
      <c r="V95" s="151">
        <v>3.0</v>
      </c>
      <c r="W95" s="151" t="s">
        <v>267</v>
      </c>
      <c r="X95" s="81">
        <v>1.47781E7</v>
      </c>
      <c r="Y95" s="151">
        <v>0.0</v>
      </c>
      <c r="Z95" s="151" t="s">
        <v>267</v>
      </c>
      <c r="AA95" s="81">
        <v>0.0</v>
      </c>
      <c r="AB95" s="151">
        <f t="shared" si="57"/>
        <v>13</v>
      </c>
      <c r="AC95" s="151" t="s">
        <v>267</v>
      </c>
      <c r="AD95" s="81">
        <f t="shared" si="13"/>
        <v>133714250</v>
      </c>
      <c r="AE95" s="73">
        <f t="shared" si="2"/>
        <v>86.66666667</v>
      </c>
      <c r="AF95" s="73">
        <f t="shared" si="43"/>
        <v>86.26725806</v>
      </c>
      <c r="AG95" s="151">
        <f t="shared" si="3"/>
        <v>13</v>
      </c>
      <c r="AH95" s="151" t="s">
        <v>267</v>
      </c>
      <c r="AI95" s="81">
        <f t="shared" si="15"/>
        <v>133714250</v>
      </c>
      <c r="AJ95" s="73">
        <f t="shared" si="4"/>
        <v>28.88888889</v>
      </c>
      <c r="AK95" s="73">
        <f t="shared" si="16"/>
        <v>81.03893939</v>
      </c>
      <c r="AL95" s="150" t="s">
        <v>37</v>
      </c>
    </row>
    <row r="96">
      <c r="A96" s="149"/>
      <c r="B96" s="149"/>
      <c r="C96" s="149"/>
      <c r="D96" s="150" t="s">
        <v>274</v>
      </c>
      <c r="E96" s="150" t="s">
        <v>275</v>
      </c>
      <c r="F96" s="150" t="s">
        <v>276</v>
      </c>
      <c r="G96" s="151">
        <v>36.0</v>
      </c>
      <c r="H96" s="151" t="s">
        <v>267</v>
      </c>
      <c r="I96" s="81">
        <v>3.0E7</v>
      </c>
      <c r="J96" s="152">
        <v>0.0</v>
      </c>
      <c r="K96" s="152" t="s">
        <v>267</v>
      </c>
      <c r="L96" s="153">
        <v>0.0</v>
      </c>
      <c r="M96" s="151">
        <v>12.0</v>
      </c>
      <c r="N96" s="151" t="s">
        <v>267</v>
      </c>
      <c r="O96" s="81">
        <v>1.2E7</v>
      </c>
      <c r="P96" s="151">
        <v>3.0</v>
      </c>
      <c r="Q96" s="151" t="s">
        <v>267</v>
      </c>
      <c r="R96" s="81">
        <v>2164300.0</v>
      </c>
      <c r="S96" s="151">
        <v>4.0</v>
      </c>
      <c r="T96" s="151" t="s">
        <v>267</v>
      </c>
      <c r="U96" s="81">
        <v>3475450.0</v>
      </c>
      <c r="V96" s="151">
        <v>4.0</v>
      </c>
      <c r="W96" s="151" t="s">
        <v>267</v>
      </c>
      <c r="X96" s="81">
        <v>5166000.0</v>
      </c>
      <c r="Y96" s="151">
        <v>0.0</v>
      </c>
      <c r="Z96" s="151" t="s">
        <v>267</v>
      </c>
      <c r="AA96" s="81">
        <v>0.0</v>
      </c>
      <c r="AB96" s="151">
        <f t="shared" si="57"/>
        <v>11</v>
      </c>
      <c r="AC96" s="151" t="s">
        <v>267</v>
      </c>
      <c r="AD96" s="81">
        <f t="shared" si="13"/>
        <v>10805750</v>
      </c>
      <c r="AE96" s="73">
        <f t="shared" si="2"/>
        <v>91.66666667</v>
      </c>
      <c r="AF96" s="73">
        <f t="shared" si="43"/>
        <v>90.04791667</v>
      </c>
      <c r="AG96" s="151">
        <f t="shared" si="3"/>
        <v>11</v>
      </c>
      <c r="AH96" s="151" t="s">
        <v>267</v>
      </c>
      <c r="AI96" s="81">
        <f t="shared" si="15"/>
        <v>10805750</v>
      </c>
      <c r="AJ96" s="73">
        <f t="shared" si="4"/>
        <v>30.55555556</v>
      </c>
      <c r="AK96" s="73">
        <f t="shared" si="16"/>
        <v>36.01916667</v>
      </c>
      <c r="AL96" s="150" t="s">
        <v>37</v>
      </c>
    </row>
    <row r="97">
      <c r="A97" s="149"/>
      <c r="B97" s="149"/>
      <c r="C97" s="149"/>
      <c r="D97" s="150" t="s">
        <v>277</v>
      </c>
      <c r="E97" s="150" t="s">
        <v>278</v>
      </c>
      <c r="F97" s="150" t="s">
        <v>279</v>
      </c>
      <c r="G97" s="151">
        <v>36.0</v>
      </c>
      <c r="H97" s="151" t="s">
        <v>267</v>
      </c>
      <c r="I97" s="81">
        <v>1.8E8</v>
      </c>
      <c r="J97" s="152">
        <v>0.0</v>
      </c>
      <c r="K97" s="152" t="s">
        <v>267</v>
      </c>
      <c r="L97" s="153">
        <v>0.0</v>
      </c>
      <c r="M97" s="151">
        <v>12.0</v>
      </c>
      <c r="N97" s="151" t="s">
        <v>267</v>
      </c>
      <c r="O97" s="81">
        <v>6.0E7</v>
      </c>
      <c r="P97" s="151">
        <v>2.0</v>
      </c>
      <c r="Q97" s="151" t="s">
        <v>267</v>
      </c>
      <c r="R97" s="81">
        <v>7101150.0</v>
      </c>
      <c r="S97" s="151">
        <v>4.0</v>
      </c>
      <c r="T97" s="151" t="s">
        <v>267</v>
      </c>
      <c r="U97" s="81">
        <v>1.23344E7</v>
      </c>
      <c r="V97" s="151">
        <v>3.0</v>
      </c>
      <c r="W97" s="151" t="s">
        <v>267</v>
      </c>
      <c r="X97" s="81">
        <v>1.63534E7</v>
      </c>
      <c r="Y97" s="151">
        <v>0.0</v>
      </c>
      <c r="Z97" s="151" t="s">
        <v>267</v>
      </c>
      <c r="AA97" s="81">
        <v>0.0</v>
      </c>
      <c r="AB97" s="151">
        <f t="shared" si="57"/>
        <v>9</v>
      </c>
      <c r="AC97" s="151" t="s">
        <v>267</v>
      </c>
      <c r="AD97" s="81">
        <f t="shared" si="13"/>
        <v>35788950</v>
      </c>
      <c r="AE97" s="73">
        <f t="shared" si="2"/>
        <v>75</v>
      </c>
      <c r="AF97" s="73">
        <f t="shared" si="43"/>
        <v>59.64825</v>
      </c>
      <c r="AG97" s="151">
        <f t="shared" si="3"/>
        <v>9</v>
      </c>
      <c r="AH97" s="151" t="s">
        <v>267</v>
      </c>
      <c r="AI97" s="81">
        <f t="shared" si="15"/>
        <v>35788950</v>
      </c>
      <c r="AJ97" s="73">
        <f t="shared" si="4"/>
        <v>25</v>
      </c>
      <c r="AK97" s="73">
        <f t="shared" si="16"/>
        <v>19.88275</v>
      </c>
      <c r="AL97" s="150" t="s">
        <v>37</v>
      </c>
    </row>
    <row r="98">
      <c r="A98" s="149"/>
      <c r="B98" s="149"/>
      <c r="C98" s="149"/>
      <c r="D98" s="150" t="s">
        <v>280</v>
      </c>
      <c r="E98" s="150" t="s">
        <v>281</v>
      </c>
      <c r="F98" s="150" t="s">
        <v>282</v>
      </c>
      <c r="G98" s="151">
        <v>36.0</v>
      </c>
      <c r="H98" s="151" t="s">
        <v>267</v>
      </c>
      <c r="I98" s="81">
        <v>3.3E7</v>
      </c>
      <c r="J98" s="152">
        <v>0.0</v>
      </c>
      <c r="K98" s="152" t="s">
        <v>267</v>
      </c>
      <c r="L98" s="153">
        <v>0.0</v>
      </c>
      <c r="M98" s="151">
        <v>12.0</v>
      </c>
      <c r="N98" s="151" t="s">
        <v>267</v>
      </c>
      <c r="O98" s="81">
        <v>1.0E7</v>
      </c>
      <c r="P98" s="151">
        <v>3.0</v>
      </c>
      <c r="Q98" s="151" t="s">
        <v>267</v>
      </c>
      <c r="R98" s="81">
        <v>3132650.0</v>
      </c>
      <c r="S98" s="151">
        <v>5.0</v>
      </c>
      <c r="T98" s="151" t="s">
        <v>267</v>
      </c>
      <c r="U98" s="81">
        <v>3520150.0</v>
      </c>
      <c r="V98" s="151">
        <v>2.0</v>
      </c>
      <c r="W98" s="151" t="s">
        <v>267</v>
      </c>
      <c r="X98" s="81">
        <v>589500.0</v>
      </c>
      <c r="Y98" s="151">
        <v>0.0</v>
      </c>
      <c r="Z98" s="151" t="s">
        <v>267</v>
      </c>
      <c r="AA98" s="81">
        <v>0.0</v>
      </c>
      <c r="AB98" s="151">
        <f t="shared" si="57"/>
        <v>10</v>
      </c>
      <c r="AC98" s="151" t="s">
        <v>267</v>
      </c>
      <c r="AD98" s="81">
        <f t="shared" si="13"/>
        <v>7242300</v>
      </c>
      <c r="AE98" s="73">
        <f t="shared" si="2"/>
        <v>83.33333333</v>
      </c>
      <c r="AF98" s="73">
        <f t="shared" si="43"/>
        <v>72.423</v>
      </c>
      <c r="AG98" s="151">
        <f t="shared" si="3"/>
        <v>10</v>
      </c>
      <c r="AH98" s="151" t="s">
        <v>267</v>
      </c>
      <c r="AI98" s="81">
        <f t="shared" si="15"/>
        <v>7242300</v>
      </c>
      <c r="AJ98" s="73">
        <f t="shared" si="4"/>
        <v>27.77777778</v>
      </c>
      <c r="AK98" s="73">
        <f t="shared" si="16"/>
        <v>21.94636364</v>
      </c>
      <c r="AL98" s="150" t="s">
        <v>37</v>
      </c>
    </row>
    <row r="99">
      <c r="A99" s="149"/>
      <c r="B99" s="149"/>
      <c r="C99" s="149"/>
      <c r="D99" s="150" t="s">
        <v>283</v>
      </c>
      <c r="E99" s="150" t="s">
        <v>284</v>
      </c>
      <c r="F99" s="150" t="s">
        <v>285</v>
      </c>
      <c r="G99" s="151">
        <v>108.0</v>
      </c>
      <c r="H99" s="151" t="s">
        <v>53</v>
      </c>
      <c r="I99" s="81">
        <v>1.65E7</v>
      </c>
      <c r="J99" s="152">
        <v>0.0</v>
      </c>
      <c r="K99" s="152" t="s">
        <v>53</v>
      </c>
      <c r="L99" s="153">
        <v>0.0</v>
      </c>
      <c r="M99" s="151">
        <v>36.0</v>
      </c>
      <c r="N99" s="151" t="s">
        <v>53</v>
      </c>
      <c r="O99" s="81">
        <v>5200000.0</v>
      </c>
      <c r="P99" s="151">
        <v>9.0</v>
      </c>
      <c r="Q99" s="151" t="s">
        <v>53</v>
      </c>
      <c r="R99" s="81">
        <v>1155000.0</v>
      </c>
      <c r="S99" s="151">
        <v>9.0</v>
      </c>
      <c r="T99" s="151" t="s">
        <v>53</v>
      </c>
      <c r="U99" s="81">
        <v>770000.0</v>
      </c>
      <c r="V99" s="151">
        <v>9.0</v>
      </c>
      <c r="W99" s="151" t="s">
        <v>53</v>
      </c>
      <c r="X99" s="81">
        <v>770000.0</v>
      </c>
      <c r="Y99" s="151">
        <v>0.0</v>
      </c>
      <c r="Z99" s="151" t="s">
        <v>53</v>
      </c>
      <c r="AA99" s="81">
        <v>0.0</v>
      </c>
      <c r="AB99" s="151">
        <f t="shared" si="57"/>
        <v>27</v>
      </c>
      <c r="AC99" s="151" t="s">
        <v>53</v>
      </c>
      <c r="AD99" s="81">
        <f t="shared" si="13"/>
        <v>2695000</v>
      </c>
      <c r="AE99" s="73">
        <f t="shared" si="2"/>
        <v>75</v>
      </c>
      <c r="AF99" s="73">
        <f t="shared" si="43"/>
        <v>51.82692308</v>
      </c>
      <c r="AG99" s="151">
        <f t="shared" si="3"/>
        <v>27</v>
      </c>
      <c r="AH99" s="151" t="s">
        <v>53</v>
      </c>
      <c r="AI99" s="81">
        <f t="shared" si="15"/>
        <v>2695000</v>
      </c>
      <c r="AJ99" s="73">
        <f t="shared" si="4"/>
        <v>25</v>
      </c>
      <c r="AK99" s="73">
        <f t="shared" si="16"/>
        <v>16.33333333</v>
      </c>
      <c r="AL99" s="150" t="s">
        <v>37</v>
      </c>
    </row>
    <row r="100">
      <c r="A100" s="149"/>
      <c r="B100" s="149"/>
      <c r="C100" s="149"/>
      <c r="D100" s="150" t="s">
        <v>286</v>
      </c>
      <c r="E100" s="150" t="s">
        <v>287</v>
      </c>
      <c r="F100" s="150" t="s">
        <v>288</v>
      </c>
      <c r="G100" s="151">
        <v>36.0</v>
      </c>
      <c r="H100" s="151" t="s">
        <v>74</v>
      </c>
      <c r="I100" s="81">
        <v>6.055E8</v>
      </c>
      <c r="J100" s="152">
        <v>0.0</v>
      </c>
      <c r="K100" s="152" t="s">
        <v>74</v>
      </c>
      <c r="L100" s="153">
        <v>0.0</v>
      </c>
      <c r="M100" s="151">
        <v>12.0</v>
      </c>
      <c r="N100" s="151" t="s">
        <v>74</v>
      </c>
      <c r="O100" s="81">
        <v>2.5E8</v>
      </c>
      <c r="P100" s="151">
        <v>3.0</v>
      </c>
      <c r="Q100" s="151" t="s">
        <v>74</v>
      </c>
      <c r="R100" s="81">
        <v>5.9684284E7</v>
      </c>
      <c r="S100" s="151">
        <v>3.0</v>
      </c>
      <c r="T100" s="151" t="s">
        <v>74</v>
      </c>
      <c r="U100" s="81">
        <v>6.3350632E7</v>
      </c>
      <c r="V100" s="151">
        <v>3.0</v>
      </c>
      <c r="W100" s="151" t="s">
        <v>74</v>
      </c>
      <c r="X100" s="81">
        <v>1.10357454E8</v>
      </c>
      <c r="Y100" s="151">
        <v>0.0</v>
      </c>
      <c r="Z100" s="151" t="s">
        <v>74</v>
      </c>
      <c r="AA100" s="81">
        <v>0.0</v>
      </c>
      <c r="AB100" s="151">
        <f t="shared" si="57"/>
        <v>9</v>
      </c>
      <c r="AC100" s="151" t="s">
        <v>74</v>
      </c>
      <c r="AD100" s="81">
        <f t="shared" si="13"/>
        <v>233392370</v>
      </c>
      <c r="AE100" s="73">
        <f t="shared" si="2"/>
        <v>75</v>
      </c>
      <c r="AF100" s="73">
        <f t="shared" si="43"/>
        <v>93.356948</v>
      </c>
      <c r="AG100" s="151">
        <f t="shared" si="3"/>
        <v>9</v>
      </c>
      <c r="AH100" s="151" t="s">
        <v>74</v>
      </c>
      <c r="AI100" s="81">
        <f t="shared" si="15"/>
        <v>233392370</v>
      </c>
      <c r="AJ100" s="73">
        <f t="shared" si="4"/>
        <v>25</v>
      </c>
      <c r="AK100" s="73">
        <f t="shared" si="16"/>
        <v>38.54539554</v>
      </c>
      <c r="AL100" s="150" t="s">
        <v>37</v>
      </c>
    </row>
    <row r="101">
      <c r="A101" s="144"/>
      <c r="B101" s="144"/>
      <c r="C101" s="144"/>
      <c r="D101" s="145" t="s">
        <v>289</v>
      </c>
      <c r="E101" s="145" t="s">
        <v>290</v>
      </c>
      <c r="F101" s="145" t="s">
        <v>291</v>
      </c>
      <c r="G101" s="146">
        <f>SUM(G102:G104)</f>
        <v>111</v>
      </c>
      <c r="H101" s="146" t="s">
        <v>74</v>
      </c>
      <c r="I101" s="71">
        <f t="shared" ref="I101:J101" si="58">SUM(I102:I104)</f>
        <v>557100000</v>
      </c>
      <c r="J101" s="147">
        <f t="shared" si="58"/>
        <v>0</v>
      </c>
      <c r="K101" s="147" t="s">
        <v>74</v>
      </c>
      <c r="L101" s="69">
        <f t="shared" ref="L101:M101" si="59">SUM(L102:L104)</f>
        <v>0</v>
      </c>
      <c r="M101" s="146">
        <f t="shared" si="59"/>
        <v>37</v>
      </c>
      <c r="N101" s="146" t="s">
        <v>74</v>
      </c>
      <c r="O101" s="71">
        <f t="shared" ref="O101:P101" si="60">SUM(O102:O104)</f>
        <v>173000000</v>
      </c>
      <c r="P101" s="146">
        <f t="shared" si="60"/>
        <v>11</v>
      </c>
      <c r="Q101" s="146" t="s">
        <v>74</v>
      </c>
      <c r="R101" s="71">
        <f t="shared" ref="R101:S101" si="61">SUM(R102:R104)</f>
        <v>36239883</v>
      </c>
      <c r="S101" s="146">
        <f t="shared" si="61"/>
        <v>8</v>
      </c>
      <c r="T101" s="146" t="s">
        <v>74</v>
      </c>
      <c r="U101" s="71">
        <f t="shared" ref="U101:V101" si="62">SUM(U102:U104)</f>
        <v>41074102</v>
      </c>
      <c r="V101" s="146">
        <f t="shared" si="62"/>
        <v>9</v>
      </c>
      <c r="W101" s="146" t="s">
        <v>74</v>
      </c>
      <c r="X101" s="71">
        <f t="shared" ref="X101:Y101" si="63">SUM(X102:X104)</f>
        <v>37275098</v>
      </c>
      <c r="Y101" s="146">
        <f t="shared" si="63"/>
        <v>0</v>
      </c>
      <c r="Z101" s="146" t="s">
        <v>74</v>
      </c>
      <c r="AA101" s="71">
        <f>SUM(AA102:AA104)</f>
        <v>0</v>
      </c>
      <c r="AB101" s="146">
        <f t="shared" si="57"/>
        <v>28</v>
      </c>
      <c r="AC101" s="146" t="s">
        <v>74</v>
      </c>
      <c r="AD101" s="71">
        <f t="shared" si="13"/>
        <v>114589083</v>
      </c>
      <c r="AE101" s="62">
        <f t="shared" si="2"/>
        <v>75.67567568</v>
      </c>
      <c r="AF101" s="62">
        <f t="shared" si="43"/>
        <v>66.23646416</v>
      </c>
      <c r="AG101" s="146">
        <f t="shared" si="3"/>
        <v>28</v>
      </c>
      <c r="AH101" s="146" t="s">
        <v>74</v>
      </c>
      <c r="AI101" s="71">
        <f t="shared" si="15"/>
        <v>114589083</v>
      </c>
      <c r="AJ101" s="62">
        <f t="shared" si="4"/>
        <v>25.22522523</v>
      </c>
      <c r="AK101" s="62">
        <f t="shared" si="16"/>
        <v>20.56885353</v>
      </c>
      <c r="AL101" s="145" t="s">
        <v>37</v>
      </c>
    </row>
    <row r="102">
      <c r="A102" s="149"/>
      <c r="B102" s="149"/>
      <c r="C102" s="149"/>
      <c r="D102" s="150" t="s">
        <v>292</v>
      </c>
      <c r="E102" s="150" t="s">
        <v>293</v>
      </c>
      <c r="F102" s="150" t="s">
        <v>294</v>
      </c>
      <c r="G102" s="151">
        <v>36.0</v>
      </c>
      <c r="H102" s="151" t="s">
        <v>74</v>
      </c>
      <c r="I102" s="81">
        <v>2.25E8</v>
      </c>
      <c r="J102" s="152">
        <v>0.0</v>
      </c>
      <c r="K102" s="152" t="s">
        <v>74</v>
      </c>
      <c r="L102" s="153">
        <v>0.0</v>
      </c>
      <c r="M102" s="151">
        <v>12.0</v>
      </c>
      <c r="N102" s="151" t="s">
        <v>74</v>
      </c>
      <c r="O102" s="81">
        <v>7.0E7</v>
      </c>
      <c r="P102" s="151">
        <v>3.0</v>
      </c>
      <c r="Q102" s="151" t="s">
        <v>74</v>
      </c>
      <c r="R102" s="81">
        <v>1.5569683E7</v>
      </c>
      <c r="S102" s="151">
        <v>3.0</v>
      </c>
      <c r="T102" s="151" t="s">
        <v>74</v>
      </c>
      <c r="U102" s="81">
        <v>1.3489152E7</v>
      </c>
      <c r="V102" s="151">
        <v>3.0</v>
      </c>
      <c r="W102" s="151" t="s">
        <v>74</v>
      </c>
      <c r="X102" s="81">
        <v>1.4010098E7</v>
      </c>
      <c r="Y102" s="151">
        <v>0.0</v>
      </c>
      <c r="Z102" s="151" t="s">
        <v>74</v>
      </c>
      <c r="AA102" s="81">
        <v>0.0</v>
      </c>
      <c r="AB102" s="151">
        <f t="shared" si="57"/>
        <v>9</v>
      </c>
      <c r="AC102" s="151" t="s">
        <v>74</v>
      </c>
      <c r="AD102" s="81">
        <f t="shared" si="13"/>
        <v>43068933</v>
      </c>
      <c r="AE102" s="73">
        <f t="shared" si="2"/>
        <v>75</v>
      </c>
      <c r="AF102" s="73">
        <f t="shared" si="43"/>
        <v>61.52704714</v>
      </c>
      <c r="AG102" s="151">
        <f t="shared" si="3"/>
        <v>9</v>
      </c>
      <c r="AH102" s="151" t="s">
        <v>74</v>
      </c>
      <c r="AI102" s="81">
        <f t="shared" si="15"/>
        <v>43068933</v>
      </c>
      <c r="AJ102" s="73">
        <f t="shared" si="4"/>
        <v>25</v>
      </c>
      <c r="AK102" s="73">
        <f t="shared" si="16"/>
        <v>19.141748</v>
      </c>
      <c r="AL102" s="150" t="s">
        <v>37</v>
      </c>
    </row>
    <row r="103">
      <c r="A103" s="149"/>
      <c r="B103" s="149"/>
      <c r="C103" s="149"/>
      <c r="D103" s="150" t="s">
        <v>295</v>
      </c>
      <c r="E103" s="150" t="s">
        <v>296</v>
      </c>
      <c r="F103" s="150" t="s">
        <v>297</v>
      </c>
      <c r="G103" s="151">
        <v>36.0</v>
      </c>
      <c r="H103" s="151" t="s">
        <v>74</v>
      </c>
      <c r="I103" s="81">
        <v>6.0E7</v>
      </c>
      <c r="J103" s="152">
        <v>0.0</v>
      </c>
      <c r="K103" s="152" t="s">
        <v>74</v>
      </c>
      <c r="L103" s="153">
        <v>0.0</v>
      </c>
      <c r="M103" s="151">
        <v>12.0</v>
      </c>
      <c r="N103" s="151" t="s">
        <v>74</v>
      </c>
      <c r="O103" s="81">
        <v>2.0E7</v>
      </c>
      <c r="P103" s="151">
        <v>5.0</v>
      </c>
      <c r="Q103" s="151" t="s">
        <v>74</v>
      </c>
      <c r="R103" s="81">
        <v>8550200.0</v>
      </c>
      <c r="S103" s="151">
        <v>1.0</v>
      </c>
      <c r="T103" s="151" t="s">
        <v>74</v>
      </c>
      <c r="U103" s="81">
        <v>2945000.0</v>
      </c>
      <c r="V103" s="151">
        <v>3.0</v>
      </c>
      <c r="W103" s="151" t="s">
        <v>74</v>
      </c>
      <c r="X103" s="81">
        <v>5085000.0</v>
      </c>
      <c r="Y103" s="151">
        <v>0.0</v>
      </c>
      <c r="Z103" s="151" t="s">
        <v>74</v>
      </c>
      <c r="AA103" s="81">
        <v>0.0</v>
      </c>
      <c r="AB103" s="151">
        <f t="shared" si="57"/>
        <v>9</v>
      </c>
      <c r="AC103" s="151" t="s">
        <v>74</v>
      </c>
      <c r="AD103" s="81">
        <f t="shared" si="13"/>
        <v>16580200</v>
      </c>
      <c r="AE103" s="73">
        <f t="shared" si="2"/>
        <v>75</v>
      </c>
      <c r="AF103" s="73">
        <f t="shared" si="43"/>
        <v>82.901</v>
      </c>
      <c r="AG103" s="151">
        <f t="shared" si="3"/>
        <v>9</v>
      </c>
      <c r="AH103" s="151" t="s">
        <v>74</v>
      </c>
      <c r="AI103" s="81">
        <f t="shared" si="15"/>
        <v>16580200</v>
      </c>
      <c r="AJ103" s="73">
        <f t="shared" si="4"/>
        <v>25</v>
      </c>
      <c r="AK103" s="73">
        <f t="shared" si="16"/>
        <v>27.63366667</v>
      </c>
      <c r="AL103" s="150" t="s">
        <v>37</v>
      </c>
    </row>
    <row r="104">
      <c r="A104" s="149"/>
      <c r="B104" s="149"/>
      <c r="C104" s="149"/>
      <c r="D104" s="150" t="s">
        <v>298</v>
      </c>
      <c r="E104" s="150" t="s">
        <v>299</v>
      </c>
      <c r="F104" s="150" t="s">
        <v>300</v>
      </c>
      <c r="G104" s="151">
        <v>39.0</v>
      </c>
      <c r="H104" s="151" t="s">
        <v>74</v>
      </c>
      <c r="I104" s="81">
        <v>2.721E8</v>
      </c>
      <c r="J104" s="152">
        <v>0.0</v>
      </c>
      <c r="K104" s="152" t="s">
        <v>74</v>
      </c>
      <c r="L104" s="153">
        <v>0.0</v>
      </c>
      <c r="M104" s="151">
        <v>13.0</v>
      </c>
      <c r="N104" s="151" t="s">
        <v>74</v>
      </c>
      <c r="O104" s="81">
        <v>8.3E7</v>
      </c>
      <c r="P104" s="151">
        <v>3.0</v>
      </c>
      <c r="Q104" s="151" t="s">
        <v>74</v>
      </c>
      <c r="R104" s="81">
        <v>1.212E7</v>
      </c>
      <c r="S104" s="151">
        <v>4.0</v>
      </c>
      <c r="T104" s="151" t="s">
        <v>74</v>
      </c>
      <c r="U104" s="81">
        <v>2.463995E7</v>
      </c>
      <c r="V104" s="151">
        <v>3.0</v>
      </c>
      <c r="W104" s="151" t="s">
        <v>74</v>
      </c>
      <c r="X104" s="81">
        <v>1.818E7</v>
      </c>
      <c r="Y104" s="151">
        <v>0.0</v>
      </c>
      <c r="Z104" s="151" t="s">
        <v>74</v>
      </c>
      <c r="AA104" s="81">
        <v>0.0</v>
      </c>
      <c r="AB104" s="151">
        <f t="shared" si="57"/>
        <v>10</v>
      </c>
      <c r="AC104" s="151" t="s">
        <v>74</v>
      </c>
      <c r="AD104" s="81">
        <f t="shared" si="13"/>
        <v>54939950</v>
      </c>
      <c r="AE104" s="73">
        <f t="shared" si="2"/>
        <v>76.92307692</v>
      </c>
      <c r="AF104" s="73">
        <f t="shared" si="43"/>
        <v>66.19271084</v>
      </c>
      <c r="AG104" s="151">
        <f t="shared" si="3"/>
        <v>10</v>
      </c>
      <c r="AH104" s="151" t="s">
        <v>74</v>
      </c>
      <c r="AI104" s="81">
        <f t="shared" si="15"/>
        <v>54939950</v>
      </c>
      <c r="AJ104" s="73">
        <f t="shared" si="4"/>
        <v>25.64102564</v>
      </c>
      <c r="AK104" s="73">
        <f t="shared" si="16"/>
        <v>20.19108784</v>
      </c>
      <c r="AL104" s="150" t="s">
        <v>37</v>
      </c>
    </row>
    <row r="105">
      <c r="A105" s="144"/>
      <c r="B105" s="144"/>
      <c r="C105" s="144"/>
      <c r="D105" s="145" t="s">
        <v>301</v>
      </c>
      <c r="E105" s="145" t="s">
        <v>302</v>
      </c>
      <c r="F105" s="145" t="s">
        <v>303</v>
      </c>
      <c r="G105" s="146">
        <f>SUM(G106:G107)</f>
        <v>60</v>
      </c>
      <c r="H105" s="146" t="s">
        <v>304</v>
      </c>
      <c r="I105" s="71">
        <f t="shared" ref="I105:J105" si="64">SUM(I106:I107)</f>
        <v>471000000</v>
      </c>
      <c r="J105" s="147">
        <f t="shared" si="64"/>
        <v>0</v>
      </c>
      <c r="K105" s="147" t="s">
        <v>304</v>
      </c>
      <c r="L105" s="69">
        <f t="shared" ref="L105:M105" si="65">SUM(L106:L107)</f>
        <v>0</v>
      </c>
      <c r="M105" s="146">
        <f t="shared" si="65"/>
        <v>20</v>
      </c>
      <c r="N105" s="146" t="s">
        <v>304</v>
      </c>
      <c r="O105" s="71">
        <f t="shared" ref="O105:P105" si="66">SUM(O106:O107)</f>
        <v>152000000</v>
      </c>
      <c r="P105" s="146">
        <f t="shared" si="66"/>
        <v>7</v>
      </c>
      <c r="Q105" s="146" t="s">
        <v>304</v>
      </c>
      <c r="R105" s="71">
        <f t="shared" ref="R105:S105" si="67">SUM(R106:R107)</f>
        <v>24425485</v>
      </c>
      <c r="S105" s="146">
        <f t="shared" si="67"/>
        <v>0</v>
      </c>
      <c r="T105" s="146" t="s">
        <v>304</v>
      </c>
      <c r="U105" s="71">
        <f t="shared" ref="U105:V105" si="68">SUM(U106:U107)</f>
        <v>19010792</v>
      </c>
      <c r="V105" s="146">
        <f t="shared" si="68"/>
        <v>2</v>
      </c>
      <c r="W105" s="146" t="s">
        <v>304</v>
      </c>
      <c r="X105" s="71">
        <f t="shared" ref="X105:Y105" si="69">SUM(X106:X107)</f>
        <v>21356477</v>
      </c>
      <c r="Y105" s="146">
        <f t="shared" si="69"/>
        <v>0</v>
      </c>
      <c r="Z105" s="146" t="s">
        <v>304</v>
      </c>
      <c r="AA105" s="71">
        <f>SUM(AA106:AA107)</f>
        <v>0</v>
      </c>
      <c r="AB105" s="146">
        <f t="shared" si="57"/>
        <v>9</v>
      </c>
      <c r="AC105" s="146" t="s">
        <v>304</v>
      </c>
      <c r="AD105" s="71">
        <f t="shared" si="13"/>
        <v>64792754</v>
      </c>
      <c r="AE105" s="62">
        <f t="shared" si="2"/>
        <v>45</v>
      </c>
      <c r="AF105" s="62">
        <f t="shared" si="43"/>
        <v>42.62681184</v>
      </c>
      <c r="AG105" s="146">
        <f t="shared" si="3"/>
        <v>9</v>
      </c>
      <c r="AH105" s="146" t="s">
        <v>304</v>
      </c>
      <c r="AI105" s="71">
        <f t="shared" si="15"/>
        <v>64792754</v>
      </c>
      <c r="AJ105" s="62">
        <f t="shared" si="4"/>
        <v>15</v>
      </c>
      <c r="AK105" s="62">
        <f t="shared" si="16"/>
        <v>13.75642335</v>
      </c>
      <c r="AL105" s="145" t="s">
        <v>37</v>
      </c>
    </row>
    <row r="106">
      <c r="A106" s="149"/>
      <c r="B106" s="149"/>
      <c r="C106" s="149"/>
      <c r="D106" s="150" t="s">
        <v>305</v>
      </c>
      <c r="E106" s="150" t="s">
        <v>306</v>
      </c>
      <c r="F106" s="150" t="s">
        <v>307</v>
      </c>
      <c r="G106" s="151">
        <v>57.0</v>
      </c>
      <c r="H106" s="151" t="s">
        <v>304</v>
      </c>
      <c r="I106" s="81">
        <v>4.35E8</v>
      </c>
      <c r="J106" s="152">
        <v>0.0</v>
      </c>
      <c r="K106" s="152" t="s">
        <v>304</v>
      </c>
      <c r="L106" s="153">
        <v>0.0</v>
      </c>
      <c r="M106" s="151">
        <v>19.0</v>
      </c>
      <c r="N106" s="151" t="s">
        <v>304</v>
      </c>
      <c r="O106" s="81">
        <v>1.4E8</v>
      </c>
      <c r="P106" s="151">
        <v>7.0</v>
      </c>
      <c r="Q106" s="151" t="s">
        <v>304</v>
      </c>
      <c r="R106" s="81">
        <v>2.2577485E7</v>
      </c>
      <c r="S106" s="151">
        <v>0.0</v>
      </c>
      <c r="T106" s="151" t="s">
        <v>304</v>
      </c>
      <c r="U106" s="81">
        <v>1.7756792E7</v>
      </c>
      <c r="V106" s="151">
        <v>2.0</v>
      </c>
      <c r="W106" s="151" t="s">
        <v>304</v>
      </c>
      <c r="X106" s="81">
        <v>1.8802477E7</v>
      </c>
      <c r="Y106" s="151">
        <v>0.0</v>
      </c>
      <c r="Z106" s="151" t="s">
        <v>304</v>
      </c>
      <c r="AA106" s="81">
        <v>0.0</v>
      </c>
      <c r="AB106" s="151">
        <f t="shared" si="57"/>
        <v>9</v>
      </c>
      <c r="AC106" s="151" t="s">
        <v>304</v>
      </c>
      <c r="AD106" s="81">
        <f t="shared" si="13"/>
        <v>59136754</v>
      </c>
      <c r="AE106" s="73">
        <f t="shared" si="2"/>
        <v>47.36842105</v>
      </c>
      <c r="AF106" s="73">
        <f t="shared" si="43"/>
        <v>42.24053857</v>
      </c>
      <c r="AG106" s="151">
        <f t="shared" si="3"/>
        <v>9</v>
      </c>
      <c r="AH106" s="151" t="s">
        <v>304</v>
      </c>
      <c r="AI106" s="81">
        <f t="shared" si="15"/>
        <v>59136754</v>
      </c>
      <c r="AJ106" s="73">
        <f t="shared" si="4"/>
        <v>15.78947368</v>
      </c>
      <c r="AK106" s="73">
        <f t="shared" si="16"/>
        <v>13.59465609</v>
      </c>
      <c r="AL106" s="150" t="s">
        <v>37</v>
      </c>
    </row>
    <row r="107">
      <c r="A107" s="149"/>
      <c r="B107" s="149"/>
      <c r="C107" s="149"/>
      <c r="D107" s="150" t="s">
        <v>308</v>
      </c>
      <c r="E107" s="150" t="s">
        <v>309</v>
      </c>
      <c r="F107" s="150" t="s">
        <v>310</v>
      </c>
      <c r="G107" s="151">
        <v>3.0</v>
      </c>
      <c r="H107" s="151" t="s">
        <v>304</v>
      </c>
      <c r="I107" s="81">
        <v>3.6E7</v>
      </c>
      <c r="J107" s="152">
        <v>0.0</v>
      </c>
      <c r="K107" s="152" t="s">
        <v>304</v>
      </c>
      <c r="L107" s="153">
        <v>0.0</v>
      </c>
      <c r="M107" s="151">
        <v>1.0</v>
      </c>
      <c r="N107" s="151" t="s">
        <v>304</v>
      </c>
      <c r="O107" s="81">
        <v>1.2E7</v>
      </c>
      <c r="P107" s="151">
        <v>0.0</v>
      </c>
      <c r="Q107" s="151" t="s">
        <v>304</v>
      </c>
      <c r="R107" s="81">
        <v>1848000.0</v>
      </c>
      <c r="S107" s="151">
        <v>0.0</v>
      </c>
      <c r="T107" s="151" t="s">
        <v>304</v>
      </c>
      <c r="U107" s="81">
        <v>1254000.0</v>
      </c>
      <c r="V107" s="151">
        <v>0.0</v>
      </c>
      <c r="W107" s="151" t="s">
        <v>304</v>
      </c>
      <c r="X107" s="81">
        <v>2554000.0</v>
      </c>
      <c r="Y107" s="151">
        <v>0.0</v>
      </c>
      <c r="Z107" s="151" t="s">
        <v>304</v>
      </c>
      <c r="AA107" s="81">
        <v>0.0</v>
      </c>
      <c r="AB107" s="151">
        <f t="shared" si="57"/>
        <v>0</v>
      </c>
      <c r="AC107" s="151" t="s">
        <v>304</v>
      </c>
      <c r="AD107" s="81">
        <f t="shared" si="13"/>
        <v>5656000</v>
      </c>
      <c r="AE107" s="73">
        <f t="shared" si="2"/>
        <v>0</v>
      </c>
      <c r="AF107" s="73">
        <f t="shared" si="43"/>
        <v>47.13333333</v>
      </c>
      <c r="AG107" s="151">
        <f t="shared" si="3"/>
        <v>0</v>
      </c>
      <c r="AH107" s="151" t="s">
        <v>304</v>
      </c>
      <c r="AI107" s="81">
        <f t="shared" si="15"/>
        <v>5656000</v>
      </c>
      <c r="AJ107" s="73">
        <f t="shared" si="4"/>
        <v>0</v>
      </c>
      <c r="AK107" s="73">
        <f t="shared" si="16"/>
        <v>15.71111111</v>
      </c>
      <c r="AL107" s="150" t="s">
        <v>37</v>
      </c>
    </row>
    <row r="108">
      <c r="A108" s="159"/>
      <c r="B108" s="159"/>
      <c r="C108" s="159"/>
      <c r="D108" s="159"/>
      <c r="E108" s="159"/>
      <c r="F108" s="160"/>
      <c r="G108" s="161"/>
      <c r="H108" s="161"/>
      <c r="I108" s="93">
        <f>I82+I66+I35+I18</f>
        <v>30381673040</v>
      </c>
      <c r="J108" s="162"/>
      <c r="K108" s="162"/>
      <c r="L108" s="49">
        <f>L82+L66+L35+L18</f>
        <v>0</v>
      </c>
      <c r="M108" s="161"/>
      <c r="N108" s="161"/>
      <c r="O108" s="93">
        <f>O82+O66+O35+O18</f>
        <v>11130939641</v>
      </c>
      <c r="P108" s="161"/>
      <c r="Q108" s="161"/>
      <c r="R108" s="93">
        <f>R82+R66+R35+R18</f>
        <v>1231326429</v>
      </c>
      <c r="S108" s="161"/>
      <c r="T108" s="161"/>
      <c r="U108" s="93">
        <f>U82+U66+U35+U18</f>
        <v>2540853306</v>
      </c>
      <c r="V108" s="161"/>
      <c r="W108" s="161"/>
      <c r="X108" s="93">
        <f>X82+X66+X35+X18</f>
        <v>2458326484</v>
      </c>
      <c r="Y108" s="161"/>
      <c r="Z108" s="161"/>
      <c r="AA108" s="93">
        <f>AA82+AA66+AA35+AA18</f>
        <v>0</v>
      </c>
      <c r="AB108" s="160"/>
      <c r="AC108" s="160"/>
      <c r="AD108" s="93">
        <f>AD82+AD66+AD35+AD18</f>
        <v>6230506219</v>
      </c>
      <c r="AE108" s="163">
        <f>AVERAGE(AE82,AE66,AE35,AE36,AE18,AE19)</f>
        <v>0</v>
      </c>
      <c r="AF108" s="163">
        <f t="shared" si="43"/>
        <v>55.97466539</v>
      </c>
      <c r="AG108" s="163">
        <f>AVERAGE(AG82,AG66,AG35,AG36,AG18,AG19)</f>
        <v>0</v>
      </c>
      <c r="AH108" s="160"/>
      <c r="AI108" s="93">
        <f>AI82+AI66+AI35+AI18</f>
        <v>6230506219</v>
      </c>
      <c r="AJ108" s="163">
        <f>AVERAGE(AJ82,AJ66,AJ35,AJ36,AJ18,AJ19)</f>
        <v>0</v>
      </c>
      <c r="AK108" s="160"/>
      <c r="AL108" s="164" t="s">
        <v>37</v>
      </c>
    </row>
    <row r="109">
      <c r="A109" s="165"/>
      <c r="B109" s="166"/>
      <c r="C109" s="166"/>
      <c r="D109" s="166"/>
      <c r="E109" s="166"/>
      <c r="F109" s="167" t="s">
        <v>311</v>
      </c>
      <c r="G109" s="15"/>
      <c r="H109" s="15"/>
      <c r="I109" s="15"/>
      <c r="J109" s="15"/>
      <c r="K109" s="15"/>
      <c r="L109" s="15"/>
      <c r="M109" s="15"/>
      <c r="N109" s="15"/>
      <c r="O109" s="16"/>
      <c r="P109" s="161"/>
      <c r="Q109" s="161"/>
      <c r="R109" s="161"/>
      <c r="S109" s="161"/>
      <c r="T109" s="161"/>
      <c r="U109" s="161"/>
      <c r="V109" s="161"/>
      <c r="W109" s="161"/>
      <c r="X109" s="161"/>
      <c r="Y109" s="161"/>
      <c r="Z109" s="161"/>
      <c r="AA109" s="161"/>
      <c r="AB109" s="160"/>
      <c r="AC109" s="160"/>
      <c r="AD109" s="160"/>
      <c r="AE109" s="168">
        <f t="shared" ref="AE109:AG109" si="70">AE108</f>
        <v>0</v>
      </c>
      <c r="AF109" s="168">
        <f t="shared" si="70"/>
        <v>55.97466539</v>
      </c>
      <c r="AG109" s="168">
        <f t="shared" si="70"/>
        <v>0</v>
      </c>
      <c r="AH109" s="160"/>
      <c r="AI109" s="161"/>
      <c r="AJ109" s="168">
        <f>AJ108</f>
        <v>0</v>
      </c>
      <c r="AK109" s="160"/>
      <c r="AL109" s="164" t="s">
        <v>37</v>
      </c>
    </row>
    <row r="110">
      <c r="A110" s="169" t="s">
        <v>312</v>
      </c>
      <c r="B110" s="19"/>
      <c r="C110" s="19"/>
      <c r="D110" s="19"/>
      <c r="E110" s="170" t="s">
        <v>313</v>
      </c>
      <c r="F110" s="171"/>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1"/>
      <c r="AC110" s="171"/>
      <c r="AD110" s="172"/>
      <c r="AE110" s="171"/>
      <c r="AF110" s="171"/>
      <c r="AG110" s="172"/>
      <c r="AH110" s="172"/>
      <c r="AI110" s="172"/>
      <c r="AJ110" s="171"/>
      <c r="AK110" s="171"/>
      <c r="AL110" s="173"/>
    </row>
    <row r="111">
      <c r="A111" s="169" t="s">
        <v>314</v>
      </c>
      <c r="B111" s="19"/>
      <c r="C111" s="19"/>
      <c r="D111" s="19"/>
      <c r="E111" s="174" t="s">
        <v>315</v>
      </c>
      <c r="F111" s="171"/>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1"/>
      <c r="AC111" s="171"/>
      <c r="AD111" s="172"/>
      <c r="AE111" s="171"/>
      <c r="AF111" s="171"/>
      <c r="AG111" s="172"/>
      <c r="AH111" s="172"/>
      <c r="AI111" s="172"/>
      <c r="AJ111" s="171"/>
      <c r="AK111" s="171"/>
      <c r="AL111" s="173"/>
    </row>
    <row r="112">
      <c r="A112" s="169" t="s">
        <v>316</v>
      </c>
      <c r="B112" s="19"/>
      <c r="C112" s="19"/>
      <c r="D112" s="19"/>
      <c r="E112" s="174" t="s">
        <v>317</v>
      </c>
      <c r="F112" s="171"/>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1"/>
      <c r="AC112" s="171"/>
      <c r="AD112" s="172"/>
      <c r="AE112" s="171"/>
      <c r="AF112" s="171"/>
      <c r="AG112" s="172"/>
      <c r="AH112" s="172"/>
      <c r="AI112" s="172"/>
      <c r="AJ112" s="171"/>
      <c r="AK112" s="171"/>
      <c r="AL112" s="173"/>
    </row>
    <row r="113">
      <c r="A113" s="169" t="s">
        <v>318</v>
      </c>
      <c r="B113" s="19"/>
      <c r="C113" s="19"/>
      <c r="D113" s="19"/>
      <c r="E113" s="174" t="s">
        <v>347</v>
      </c>
      <c r="F113" s="171"/>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1"/>
      <c r="AC113" s="171"/>
      <c r="AD113" s="172"/>
      <c r="AE113" s="171"/>
      <c r="AF113" s="171"/>
      <c r="AG113" s="172"/>
      <c r="AH113" s="172"/>
      <c r="AI113" s="172"/>
      <c r="AJ113" s="171"/>
      <c r="AK113" s="171"/>
      <c r="AL113" s="173"/>
    </row>
  </sheetData>
  <mergeCells count="99">
    <mergeCell ref="M10:O11"/>
    <mergeCell ref="P11:R11"/>
    <mergeCell ref="S11:U11"/>
    <mergeCell ref="V11:X11"/>
    <mergeCell ref="J10:L11"/>
    <mergeCell ref="P10:AA10"/>
    <mergeCell ref="AB10:AD11"/>
    <mergeCell ref="AE10:AF11"/>
    <mergeCell ref="AG10:AI11"/>
    <mergeCell ref="AJ10:AK11"/>
    <mergeCell ref="AL10:AL11"/>
    <mergeCell ref="Y11:AA11"/>
    <mergeCell ref="A10:A11"/>
    <mergeCell ref="B10:B11"/>
    <mergeCell ref="C10:C11"/>
    <mergeCell ref="D10:D11"/>
    <mergeCell ref="E10:E11"/>
    <mergeCell ref="F10:F11"/>
    <mergeCell ref="G10:I11"/>
    <mergeCell ref="AE12:AF12"/>
    <mergeCell ref="AG12:AI12"/>
    <mergeCell ref="AJ12:AK12"/>
    <mergeCell ref="AL12:AL13"/>
    <mergeCell ref="J12:L12"/>
    <mergeCell ref="M12:O12"/>
    <mergeCell ref="P12:R12"/>
    <mergeCell ref="S12:U12"/>
    <mergeCell ref="V12:X12"/>
    <mergeCell ref="Y12:AA12"/>
    <mergeCell ref="AB12:AD12"/>
    <mergeCell ref="AF14:AF15"/>
    <mergeCell ref="AI14:AI15"/>
    <mergeCell ref="AK14:AK15"/>
    <mergeCell ref="AL14:AL15"/>
    <mergeCell ref="L14:L15"/>
    <mergeCell ref="O14:O15"/>
    <mergeCell ref="R14:R15"/>
    <mergeCell ref="U14:U15"/>
    <mergeCell ref="X14:X15"/>
    <mergeCell ref="AA14:AA15"/>
    <mergeCell ref="AD14:AD15"/>
    <mergeCell ref="A16:A17"/>
    <mergeCell ref="B16:B17"/>
    <mergeCell ref="C16:C17"/>
    <mergeCell ref="D16:D17"/>
    <mergeCell ref="E16:E17"/>
    <mergeCell ref="B18:B19"/>
    <mergeCell ref="E18:E19"/>
    <mergeCell ref="A18:A19"/>
    <mergeCell ref="A35:A36"/>
    <mergeCell ref="B35:B36"/>
    <mergeCell ref="C35:C36"/>
    <mergeCell ref="D35:D36"/>
    <mergeCell ref="E35:E36"/>
    <mergeCell ref="I35:I36"/>
    <mergeCell ref="A12:A13"/>
    <mergeCell ref="B12:B13"/>
    <mergeCell ref="C12:C13"/>
    <mergeCell ref="D12:D13"/>
    <mergeCell ref="E12:E13"/>
    <mergeCell ref="F12:F13"/>
    <mergeCell ref="G12:I12"/>
    <mergeCell ref="A14:A15"/>
    <mergeCell ref="B14:B15"/>
    <mergeCell ref="C14:C15"/>
    <mergeCell ref="D14:D15"/>
    <mergeCell ref="E14:E15"/>
    <mergeCell ref="F14:F15"/>
    <mergeCell ref="I14:I15"/>
    <mergeCell ref="X18:X19"/>
    <mergeCell ref="AA18:AA19"/>
    <mergeCell ref="AD18:AD19"/>
    <mergeCell ref="AF18:AF19"/>
    <mergeCell ref="AI18:AI19"/>
    <mergeCell ref="AK18:AK19"/>
    <mergeCell ref="AL18:AL19"/>
    <mergeCell ref="C18:C19"/>
    <mergeCell ref="D18:D19"/>
    <mergeCell ref="I18:I19"/>
    <mergeCell ref="L18:L19"/>
    <mergeCell ref="O18:O19"/>
    <mergeCell ref="R18:R19"/>
    <mergeCell ref="U18:U19"/>
    <mergeCell ref="AF35:AF36"/>
    <mergeCell ref="AI35:AI36"/>
    <mergeCell ref="AK35:AK36"/>
    <mergeCell ref="AL35:AL36"/>
    <mergeCell ref="L35:L36"/>
    <mergeCell ref="O35:O36"/>
    <mergeCell ref="R35:R36"/>
    <mergeCell ref="U35:U36"/>
    <mergeCell ref="X35:X36"/>
    <mergeCell ref="AA35:AA36"/>
    <mergeCell ref="AD35:AD36"/>
    <mergeCell ref="F109:O109"/>
    <mergeCell ref="A110:D110"/>
    <mergeCell ref="A111:D111"/>
    <mergeCell ref="A112:D112"/>
    <mergeCell ref="A113:D11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19.14"/>
    <col customWidth="1" min="4" max="4" width="19.71"/>
    <col customWidth="1" min="5" max="5" width="27.57"/>
    <col customWidth="1" min="6" max="6" width="40.14"/>
    <col customWidth="1" min="7" max="7" width="14.71"/>
    <col customWidth="1" min="8" max="8" width="20.43"/>
    <col customWidth="1" min="9" max="9" width="14.71"/>
    <col customWidth="1" min="10" max="10" width="13.14"/>
    <col customWidth="1" min="11" max="11" width="14.71"/>
    <col customWidth="1" min="12" max="12" width="20.29"/>
    <col customWidth="1" min="13" max="13" width="14.71"/>
    <col customWidth="1" min="14" max="14" width="18.43"/>
    <col customWidth="1" min="15" max="15" width="12.57"/>
    <col customWidth="1" min="16" max="16" width="20.0"/>
    <col customWidth="1" min="17" max="17" width="12.57"/>
    <col customWidth="1" min="18" max="18" width="20.29"/>
    <col customWidth="1" hidden="1" min="19" max="19" width="12.57"/>
    <col customWidth="1" hidden="1" min="20" max="20" width="20.43"/>
    <col customWidth="1" min="21" max="21" width="14.71"/>
    <col customWidth="1" min="22" max="22" width="18.43"/>
    <col customWidth="1" min="23" max="24" width="16.57"/>
    <col customWidth="1" min="25" max="25" width="15.57"/>
    <col customWidth="1" min="26" max="26" width="20.0"/>
    <col customWidth="1" min="27" max="28" width="18.86"/>
    <col customWidth="1" min="29" max="29" width="27.0"/>
  </cols>
  <sheetData>
    <row r="1" hidden="1">
      <c r="A1" s="106" t="s">
        <v>0</v>
      </c>
      <c r="B1" s="107"/>
      <c r="C1" s="107"/>
      <c r="D1" s="107"/>
      <c r="E1" s="107"/>
      <c r="F1" s="107"/>
      <c r="G1" s="107"/>
      <c r="H1" s="107"/>
      <c r="I1" s="108"/>
      <c r="J1" s="108"/>
      <c r="K1" s="108"/>
      <c r="L1" s="108"/>
      <c r="M1" s="107"/>
      <c r="N1" s="107"/>
      <c r="O1" s="107"/>
      <c r="P1" s="107"/>
      <c r="Q1" s="107"/>
      <c r="R1" s="107"/>
      <c r="S1" s="107"/>
      <c r="T1" s="107"/>
      <c r="U1" s="107"/>
      <c r="V1" s="107"/>
      <c r="W1" s="107"/>
      <c r="X1" s="107"/>
      <c r="Y1" s="108"/>
      <c r="Z1" s="108"/>
      <c r="AA1" s="108"/>
      <c r="AB1" s="108"/>
      <c r="AC1" s="107"/>
    </row>
    <row r="2" hidden="1">
      <c r="A2" s="106" t="s">
        <v>1</v>
      </c>
      <c r="B2" s="107"/>
      <c r="C2" s="107"/>
      <c r="D2" s="107"/>
      <c r="E2" s="107"/>
      <c r="F2" s="107"/>
      <c r="G2" s="107"/>
      <c r="H2" s="107"/>
      <c r="I2" s="108"/>
      <c r="J2" s="108"/>
      <c r="K2" s="108"/>
      <c r="L2" s="108"/>
      <c r="M2" s="107"/>
      <c r="N2" s="107"/>
      <c r="O2" s="107"/>
      <c r="P2" s="107"/>
      <c r="Q2" s="107"/>
      <c r="R2" s="107"/>
      <c r="S2" s="107"/>
      <c r="T2" s="107"/>
      <c r="U2" s="107"/>
      <c r="V2" s="107"/>
      <c r="W2" s="107"/>
      <c r="X2" s="107"/>
      <c r="Y2" s="108"/>
      <c r="Z2" s="108"/>
      <c r="AA2" s="108"/>
      <c r="AB2" s="108"/>
      <c r="AC2" s="107"/>
    </row>
    <row r="3" hidden="1">
      <c r="A3" s="106" t="s">
        <v>2</v>
      </c>
      <c r="B3" s="107"/>
      <c r="C3" s="107"/>
      <c r="D3" s="107"/>
      <c r="E3" s="107"/>
      <c r="F3" s="107"/>
      <c r="G3" s="107"/>
      <c r="H3" s="107"/>
      <c r="I3" s="108"/>
      <c r="J3" s="108"/>
      <c r="K3" s="108"/>
      <c r="L3" s="108"/>
      <c r="M3" s="107"/>
      <c r="N3" s="107"/>
      <c r="O3" s="107"/>
      <c r="P3" s="107"/>
      <c r="Q3" s="107"/>
      <c r="R3" s="107"/>
      <c r="S3" s="107"/>
      <c r="T3" s="107"/>
      <c r="U3" s="107"/>
      <c r="V3" s="107"/>
      <c r="W3" s="107"/>
      <c r="X3" s="107"/>
      <c r="Y3" s="108"/>
      <c r="Z3" s="108"/>
      <c r="AA3" s="108"/>
      <c r="AB3" s="108"/>
      <c r="AC3" s="107"/>
    </row>
    <row r="4" hidden="1">
      <c r="A4" s="109"/>
      <c r="B4" s="109"/>
      <c r="C4" s="109"/>
      <c r="D4" s="109"/>
      <c r="E4" s="109"/>
      <c r="F4" s="109"/>
      <c r="G4" s="109"/>
      <c r="H4" s="109"/>
      <c r="I4" s="110"/>
      <c r="J4" s="110"/>
      <c r="K4" s="110"/>
      <c r="L4" s="110"/>
      <c r="M4" s="109"/>
      <c r="N4" s="109"/>
      <c r="O4" s="109"/>
      <c r="P4" s="109"/>
      <c r="Q4" s="109"/>
      <c r="R4" s="109"/>
      <c r="S4" s="109"/>
      <c r="T4" s="109"/>
      <c r="U4" s="109"/>
      <c r="V4" s="109"/>
      <c r="W4" s="109"/>
      <c r="X4" s="109"/>
      <c r="Y4" s="110"/>
      <c r="Z4" s="110"/>
      <c r="AA4" s="110"/>
      <c r="AB4" s="110"/>
      <c r="AC4" s="109"/>
    </row>
    <row r="5" hidden="1">
      <c r="A5" s="111" t="s">
        <v>3</v>
      </c>
      <c r="B5" s="112"/>
      <c r="C5" s="112"/>
      <c r="D5" s="112"/>
      <c r="E5" s="112"/>
      <c r="F5" s="112"/>
      <c r="G5" s="112"/>
      <c r="H5" s="112"/>
      <c r="I5" s="111"/>
      <c r="J5" s="111"/>
      <c r="K5" s="111"/>
      <c r="L5" s="111"/>
      <c r="M5" s="112"/>
      <c r="N5" s="112"/>
      <c r="O5" s="112"/>
      <c r="P5" s="112"/>
      <c r="Q5" s="112"/>
      <c r="R5" s="112"/>
      <c r="S5" s="112"/>
      <c r="T5" s="112"/>
      <c r="U5" s="112"/>
      <c r="V5" s="112"/>
      <c r="W5" s="112"/>
      <c r="X5" s="112"/>
      <c r="Y5" s="111"/>
      <c r="Z5" s="111"/>
      <c r="AA5" s="111"/>
      <c r="AB5" s="111"/>
      <c r="AC5" s="112"/>
    </row>
    <row r="6" hidden="1">
      <c r="A6" s="111" t="s">
        <v>4</v>
      </c>
      <c r="B6" s="112"/>
      <c r="C6" s="112"/>
      <c r="D6" s="112"/>
      <c r="E6" s="112"/>
      <c r="F6" s="112"/>
      <c r="G6" s="112"/>
      <c r="H6" s="112"/>
      <c r="I6" s="111"/>
      <c r="J6" s="111"/>
      <c r="K6" s="111"/>
      <c r="L6" s="111"/>
      <c r="M6" s="112"/>
      <c r="N6" s="112"/>
      <c r="O6" s="112"/>
      <c r="P6" s="112"/>
      <c r="Q6" s="112"/>
      <c r="R6" s="112"/>
      <c r="S6" s="112"/>
      <c r="T6" s="112"/>
      <c r="U6" s="112"/>
      <c r="V6" s="112"/>
      <c r="W6" s="112"/>
      <c r="X6" s="112"/>
      <c r="Y6" s="111"/>
      <c r="Z6" s="111"/>
      <c r="AA6" s="111"/>
      <c r="AB6" s="111"/>
      <c r="AC6" s="112"/>
    </row>
    <row r="7" hidden="1">
      <c r="A7" s="111" t="s">
        <v>5</v>
      </c>
      <c r="B7" s="112"/>
      <c r="C7" s="112"/>
      <c r="D7" s="112"/>
      <c r="E7" s="112"/>
      <c r="F7" s="112"/>
      <c r="G7" s="112"/>
      <c r="H7" s="112"/>
      <c r="I7" s="111"/>
      <c r="J7" s="111"/>
      <c r="K7" s="111"/>
      <c r="L7" s="111"/>
      <c r="M7" s="112"/>
      <c r="N7" s="112"/>
      <c r="O7" s="112"/>
      <c r="P7" s="112"/>
      <c r="Q7" s="112"/>
      <c r="R7" s="112"/>
      <c r="S7" s="112"/>
      <c r="T7" s="112"/>
      <c r="U7" s="112"/>
      <c r="V7" s="112"/>
      <c r="W7" s="112"/>
      <c r="X7" s="112"/>
      <c r="Y7" s="111"/>
      <c r="Z7" s="111"/>
      <c r="AA7" s="111"/>
      <c r="AB7" s="111"/>
      <c r="AC7" s="112"/>
    </row>
    <row r="8" hidden="1">
      <c r="A8" s="111" t="s">
        <v>6</v>
      </c>
      <c r="B8" s="112"/>
      <c r="C8" s="112"/>
      <c r="D8" s="112"/>
      <c r="E8" s="112"/>
      <c r="F8" s="112"/>
      <c r="G8" s="112"/>
      <c r="H8" s="112"/>
      <c r="I8" s="111"/>
      <c r="J8" s="111"/>
      <c r="K8" s="111"/>
      <c r="L8" s="111"/>
      <c r="M8" s="112"/>
      <c r="N8" s="112"/>
      <c r="O8" s="112"/>
      <c r="P8" s="112"/>
      <c r="Q8" s="112"/>
      <c r="R8" s="112"/>
      <c r="S8" s="112"/>
      <c r="T8" s="112"/>
      <c r="U8" s="112"/>
      <c r="V8" s="112"/>
      <c r="W8" s="112"/>
      <c r="X8" s="112"/>
      <c r="Y8" s="111"/>
      <c r="Z8" s="111"/>
      <c r="AA8" s="111"/>
      <c r="AB8" s="111"/>
      <c r="AC8" s="112"/>
    </row>
    <row r="9" hidden="1">
      <c r="A9" s="111" t="s">
        <v>7</v>
      </c>
      <c r="B9" s="112"/>
      <c r="C9" s="112"/>
      <c r="D9" s="112"/>
      <c r="E9" s="112"/>
      <c r="F9" s="112"/>
      <c r="G9" s="112"/>
      <c r="H9" s="112"/>
      <c r="I9" s="111"/>
      <c r="J9" s="111"/>
      <c r="K9" s="111"/>
      <c r="L9" s="111"/>
      <c r="M9" s="112"/>
      <c r="N9" s="112"/>
      <c r="O9" s="112"/>
      <c r="P9" s="112"/>
      <c r="Q9" s="112"/>
      <c r="R9" s="112"/>
      <c r="S9" s="112"/>
      <c r="T9" s="112"/>
      <c r="U9" s="112"/>
      <c r="V9" s="112"/>
      <c r="W9" s="112"/>
      <c r="X9" s="112"/>
      <c r="Y9" s="111"/>
      <c r="Z9" s="111"/>
      <c r="AA9" s="111"/>
      <c r="AB9" s="111"/>
      <c r="AC9" s="112"/>
    </row>
    <row r="10" ht="45.0" customHeight="1">
      <c r="A10" s="8" t="s">
        <v>8</v>
      </c>
      <c r="B10" s="9" t="s">
        <v>9</v>
      </c>
      <c r="C10" s="9" t="s">
        <v>10</v>
      </c>
      <c r="D10" s="9" t="s">
        <v>11</v>
      </c>
      <c r="E10" s="8" t="s">
        <v>12</v>
      </c>
      <c r="F10" s="8" t="s">
        <v>13</v>
      </c>
      <c r="G10" s="10" t="s">
        <v>14</v>
      </c>
      <c r="H10" s="12"/>
      <c r="I10" s="13" t="s">
        <v>15</v>
      </c>
      <c r="J10" s="12"/>
      <c r="K10" s="10" t="s">
        <v>16</v>
      </c>
      <c r="L10" s="12"/>
      <c r="M10" s="14" t="s">
        <v>17</v>
      </c>
      <c r="N10" s="15"/>
      <c r="O10" s="15"/>
      <c r="P10" s="15"/>
      <c r="Q10" s="15"/>
      <c r="R10" s="15"/>
      <c r="S10" s="15"/>
      <c r="T10" s="16"/>
      <c r="U10" s="10" t="s">
        <v>18</v>
      </c>
      <c r="V10" s="12"/>
      <c r="W10" s="10" t="s">
        <v>19</v>
      </c>
      <c r="X10" s="12"/>
      <c r="Y10" s="10" t="s">
        <v>20</v>
      </c>
      <c r="Z10" s="12"/>
      <c r="AA10" s="10" t="s">
        <v>21</v>
      </c>
      <c r="AB10" s="12"/>
      <c r="AC10" s="8" t="s">
        <v>22</v>
      </c>
    </row>
    <row r="11" ht="45.0" customHeight="1">
      <c r="A11" s="17"/>
      <c r="B11" s="17"/>
      <c r="C11" s="17"/>
      <c r="D11" s="17"/>
      <c r="E11" s="17"/>
      <c r="F11" s="17"/>
      <c r="G11" s="18"/>
      <c r="H11" s="20"/>
      <c r="I11" s="18"/>
      <c r="J11" s="20"/>
      <c r="K11" s="18"/>
      <c r="L11" s="20"/>
      <c r="M11" s="14" t="s">
        <v>23</v>
      </c>
      <c r="N11" s="16"/>
      <c r="O11" s="14" t="s">
        <v>24</v>
      </c>
      <c r="P11" s="16"/>
      <c r="Q11" s="14" t="s">
        <v>25</v>
      </c>
      <c r="R11" s="16"/>
      <c r="S11" s="14" t="s">
        <v>26</v>
      </c>
      <c r="T11" s="16"/>
      <c r="U11" s="18"/>
      <c r="V11" s="20"/>
      <c r="W11" s="18"/>
      <c r="X11" s="20"/>
      <c r="Y11" s="18"/>
      <c r="Z11" s="20"/>
      <c r="AA11" s="18"/>
      <c r="AB11" s="20"/>
      <c r="AC11" s="17"/>
    </row>
    <row r="12">
      <c r="A12" s="21">
        <v>1.0</v>
      </c>
      <c r="B12" s="21">
        <v>2.0</v>
      </c>
      <c r="C12" s="21">
        <v>3.0</v>
      </c>
      <c r="D12" s="21">
        <v>4.0</v>
      </c>
      <c r="E12" s="21">
        <v>5.0</v>
      </c>
      <c r="F12" s="21">
        <v>6.0</v>
      </c>
      <c r="G12" s="22">
        <v>7.0</v>
      </c>
      <c r="H12" s="16"/>
      <c r="I12" s="23">
        <v>8.0</v>
      </c>
      <c r="J12" s="16"/>
      <c r="K12" s="22">
        <v>9.0</v>
      </c>
      <c r="L12" s="16"/>
      <c r="M12" s="22">
        <v>10.0</v>
      </c>
      <c r="N12" s="16"/>
      <c r="O12" s="22">
        <v>11.0</v>
      </c>
      <c r="P12" s="16"/>
      <c r="Q12" s="22">
        <v>12.0</v>
      </c>
      <c r="R12" s="16"/>
      <c r="S12" s="22">
        <v>13.0</v>
      </c>
      <c r="T12" s="16"/>
      <c r="U12" s="22" t="s">
        <v>27</v>
      </c>
      <c r="V12" s="16"/>
      <c r="W12" s="22" t="s">
        <v>28</v>
      </c>
      <c r="X12" s="16"/>
      <c r="Y12" s="22" t="s">
        <v>29</v>
      </c>
      <c r="Z12" s="16"/>
      <c r="AA12" s="22" t="s">
        <v>30</v>
      </c>
      <c r="AB12" s="16"/>
      <c r="AC12" s="21">
        <v>18.0</v>
      </c>
    </row>
    <row r="13">
      <c r="A13" s="17"/>
      <c r="B13" s="17"/>
      <c r="C13" s="17"/>
      <c r="D13" s="17"/>
      <c r="E13" s="17"/>
      <c r="F13" s="17"/>
      <c r="G13" s="24" t="s">
        <v>31</v>
      </c>
      <c r="H13" s="24" t="s">
        <v>33</v>
      </c>
      <c r="I13" s="26" t="s">
        <v>31</v>
      </c>
      <c r="J13" s="26" t="s">
        <v>33</v>
      </c>
      <c r="K13" s="24" t="s">
        <v>31</v>
      </c>
      <c r="L13" s="24" t="s">
        <v>33</v>
      </c>
      <c r="M13" s="24" t="s">
        <v>31</v>
      </c>
      <c r="N13" s="24" t="s">
        <v>33</v>
      </c>
      <c r="O13" s="24" t="s">
        <v>31</v>
      </c>
      <c r="P13" s="24" t="s">
        <v>33</v>
      </c>
      <c r="Q13" s="24" t="s">
        <v>31</v>
      </c>
      <c r="R13" s="24" t="s">
        <v>33</v>
      </c>
      <c r="S13" s="24" t="s">
        <v>31</v>
      </c>
      <c r="T13" s="24" t="s">
        <v>33</v>
      </c>
      <c r="U13" s="24" t="s">
        <v>31</v>
      </c>
      <c r="V13" s="24" t="s">
        <v>33</v>
      </c>
      <c r="W13" s="24" t="s">
        <v>31</v>
      </c>
      <c r="X13" s="24" t="s">
        <v>33</v>
      </c>
      <c r="Y13" s="24" t="s">
        <v>31</v>
      </c>
      <c r="Z13" s="24" t="s">
        <v>33</v>
      </c>
      <c r="AA13" s="24" t="s">
        <v>31</v>
      </c>
      <c r="AB13" s="24" t="s">
        <v>33</v>
      </c>
      <c r="AC13" s="17"/>
    </row>
    <row r="14" ht="45.75" customHeight="1">
      <c r="A14" s="40"/>
      <c r="B14" s="29" t="s">
        <v>348</v>
      </c>
      <c r="C14" s="29"/>
      <c r="D14" s="30"/>
      <c r="E14" s="31"/>
      <c r="F14" s="29" t="s">
        <v>320</v>
      </c>
      <c r="G14" s="32">
        <v>24.6</v>
      </c>
      <c r="H14" s="37">
        <f>H16+H17+H34</f>
        <v>11630000000</v>
      </c>
      <c r="I14" s="35">
        <v>0.0</v>
      </c>
      <c r="J14" s="113">
        <f>J16+J17+J34</f>
        <v>0</v>
      </c>
      <c r="K14" s="32">
        <v>24.2</v>
      </c>
      <c r="L14" s="37">
        <f>L16+L17+L34</f>
        <v>4595000000</v>
      </c>
      <c r="M14" s="32">
        <v>0.0</v>
      </c>
      <c r="N14" s="37">
        <f>N16+N17+N34</f>
        <v>395135748</v>
      </c>
      <c r="O14" s="32">
        <v>0.0</v>
      </c>
      <c r="P14" s="37">
        <f>P16+P17+P34</f>
        <v>639285522</v>
      </c>
      <c r="Q14" s="32">
        <v>0.0</v>
      </c>
      <c r="R14" s="37">
        <f>R16+R17+R34</f>
        <v>1177166272</v>
      </c>
      <c r="S14" s="32">
        <v>0.0</v>
      </c>
      <c r="T14" s="37">
        <f>T16+T17+T34</f>
        <v>0</v>
      </c>
      <c r="U14" s="32">
        <f t="shared" ref="U14:U85" si="4">M14+O14+Q14+S14</f>
        <v>0</v>
      </c>
      <c r="V14" s="37">
        <f>V16+V17+V34</f>
        <v>2211587542</v>
      </c>
      <c r="W14" s="38">
        <f t="shared" ref="W14:X14" si="1">IFERROR((U14/K14)*100,0)</f>
        <v>0</v>
      </c>
      <c r="X14" s="39">
        <f t="shared" si="1"/>
        <v>48.13030559</v>
      </c>
      <c r="Y14" s="32">
        <f t="shared" ref="Y14:Z14" si="2">I14+U14</f>
        <v>0</v>
      </c>
      <c r="Z14" s="138">
        <f t="shared" si="2"/>
        <v>2211587542</v>
      </c>
      <c r="AA14" s="38">
        <f t="shared" ref="AA14:AB14" si="3">(Y14/G14)*100</f>
        <v>0</v>
      </c>
      <c r="AB14" s="40">
        <f t="shared" si="3"/>
        <v>19.01622994</v>
      </c>
      <c r="AC14" s="29" t="s">
        <v>37</v>
      </c>
    </row>
    <row r="15" ht="45.75" customHeight="1">
      <c r="A15" s="17"/>
      <c r="B15" s="17"/>
      <c r="C15" s="17"/>
      <c r="D15" s="17"/>
      <c r="E15" s="17"/>
      <c r="F15" s="17"/>
      <c r="G15" s="32">
        <v>21.7</v>
      </c>
      <c r="H15" s="17"/>
      <c r="I15" s="35">
        <v>0.0</v>
      </c>
      <c r="J15" s="17"/>
      <c r="K15" s="32">
        <v>21.3</v>
      </c>
      <c r="L15" s="17"/>
      <c r="M15" s="32">
        <v>0.0</v>
      </c>
      <c r="N15" s="17"/>
      <c r="O15" s="32">
        <v>0.0</v>
      </c>
      <c r="P15" s="17"/>
      <c r="Q15" s="32">
        <v>0.0</v>
      </c>
      <c r="R15" s="17"/>
      <c r="S15" s="32">
        <v>0.0</v>
      </c>
      <c r="T15" s="17"/>
      <c r="U15" s="32">
        <f t="shared" si="4"/>
        <v>0</v>
      </c>
      <c r="V15" s="17"/>
      <c r="W15" s="38">
        <f t="shared" ref="W15:W107" si="5">IFERROR((U15/K15)*100,0)</f>
        <v>0</v>
      </c>
      <c r="X15" s="17"/>
      <c r="Y15" s="32">
        <f t="shared" ref="Y15:Y107" si="6">I15+U15</f>
        <v>0</v>
      </c>
      <c r="Z15" s="17"/>
      <c r="AA15" s="38">
        <f t="shared" ref="AA15:AA107" si="7">(Y15/G15)*100</f>
        <v>0</v>
      </c>
      <c r="AB15" s="17"/>
      <c r="AC15" s="17"/>
    </row>
    <row r="16">
      <c r="A16" s="40"/>
      <c r="B16" s="29"/>
      <c r="C16" s="29" t="s">
        <v>39</v>
      </c>
      <c r="D16" s="29"/>
      <c r="E16" s="29"/>
      <c r="F16" s="48" t="s">
        <v>323</v>
      </c>
      <c r="G16" s="32">
        <v>100.0</v>
      </c>
      <c r="H16" s="46">
        <f>H18+H27</f>
        <v>4690000000</v>
      </c>
      <c r="I16" s="35">
        <v>0.0</v>
      </c>
      <c r="J16" s="49">
        <f>J18+J27</f>
        <v>0</v>
      </c>
      <c r="K16" s="32">
        <v>100.0</v>
      </c>
      <c r="L16" s="46">
        <f>L18+L27</f>
        <v>1500000000</v>
      </c>
      <c r="M16" s="32">
        <v>0.0</v>
      </c>
      <c r="N16" s="46">
        <f>N18+N27</f>
        <v>231447950</v>
      </c>
      <c r="O16" s="32">
        <v>0.0</v>
      </c>
      <c r="P16" s="46">
        <f>P18+P27</f>
        <v>328598161</v>
      </c>
      <c r="Q16" s="32">
        <v>0.0</v>
      </c>
      <c r="R16" s="46">
        <f>R18+R27</f>
        <v>457951600</v>
      </c>
      <c r="S16" s="32">
        <v>0.0</v>
      </c>
      <c r="T16" s="46">
        <f>T18+T27</f>
        <v>0</v>
      </c>
      <c r="U16" s="32">
        <f t="shared" si="4"/>
        <v>0</v>
      </c>
      <c r="V16" s="46">
        <f t="shared" ref="V16:V18" si="8">N16+P16+R16+T16</f>
        <v>1017997711</v>
      </c>
      <c r="W16" s="38">
        <f t="shared" si="5"/>
        <v>0</v>
      </c>
      <c r="X16" s="32">
        <f t="shared" ref="X16:X18" si="9">(V16/L16)*100</f>
        <v>67.86651407</v>
      </c>
      <c r="Y16" s="32">
        <f t="shared" si="6"/>
        <v>0</v>
      </c>
      <c r="Z16" s="139">
        <f t="shared" ref="Z16:Z18" si="10">J16+V16</f>
        <v>1017997711</v>
      </c>
      <c r="AA16" s="38">
        <f t="shared" si="7"/>
        <v>0</v>
      </c>
      <c r="AB16" s="38">
        <f t="shared" ref="AB16:AB18" si="11">(Z16/H16)*100</f>
        <v>21.70570812</v>
      </c>
      <c r="AC16" s="47" t="s">
        <v>37</v>
      </c>
    </row>
    <row r="17">
      <c r="A17" s="17"/>
      <c r="B17" s="17"/>
      <c r="C17" s="17"/>
      <c r="D17" s="17"/>
      <c r="E17" s="17"/>
      <c r="F17" s="48" t="s">
        <v>324</v>
      </c>
      <c r="G17" s="32">
        <v>92.0</v>
      </c>
      <c r="H17" s="46">
        <f>H31</f>
        <v>585000000</v>
      </c>
      <c r="I17" s="35">
        <v>0.0</v>
      </c>
      <c r="J17" s="49">
        <f>J31</f>
        <v>0</v>
      </c>
      <c r="K17" s="32">
        <v>91.0</v>
      </c>
      <c r="L17" s="46">
        <f>L31</f>
        <v>165000000</v>
      </c>
      <c r="M17" s="32">
        <v>0.0</v>
      </c>
      <c r="N17" s="46">
        <f>N31</f>
        <v>9377550</v>
      </c>
      <c r="O17" s="32">
        <v>0.0</v>
      </c>
      <c r="P17" s="46">
        <f>P31</f>
        <v>66510750</v>
      </c>
      <c r="Q17" s="32">
        <v>0.0</v>
      </c>
      <c r="R17" s="46">
        <f>R31</f>
        <v>53638000</v>
      </c>
      <c r="S17" s="32">
        <v>0.0</v>
      </c>
      <c r="T17" s="46">
        <f>T31</f>
        <v>0</v>
      </c>
      <c r="U17" s="32">
        <f t="shared" si="4"/>
        <v>0</v>
      </c>
      <c r="V17" s="46">
        <f t="shared" si="8"/>
        <v>129526300</v>
      </c>
      <c r="W17" s="38">
        <f t="shared" si="5"/>
        <v>0</v>
      </c>
      <c r="X17" s="32">
        <f t="shared" si="9"/>
        <v>78.50078788</v>
      </c>
      <c r="Y17" s="32">
        <f t="shared" si="6"/>
        <v>0</v>
      </c>
      <c r="Z17" s="139">
        <f t="shared" si="10"/>
        <v>129526300</v>
      </c>
      <c r="AA17" s="38">
        <f t="shared" si="7"/>
        <v>0</v>
      </c>
      <c r="AB17" s="38">
        <f t="shared" si="11"/>
        <v>22.14124786</v>
      </c>
      <c r="AC17" s="47" t="s">
        <v>37</v>
      </c>
    </row>
    <row r="18">
      <c r="A18" s="52"/>
      <c r="B18" s="52"/>
      <c r="C18" s="52"/>
      <c r="D18" s="114" t="s">
        <v>41</v>
      </c>
      <c r="E18" s="114" t="s">
        <v>42</v>
      </c>
      <c r="F18" s="54" t="s">
        <v>325</v>
      </c>
      <c r="G18" s="55">
        <v>100.0</v>
      </c>
      <c r="H18" s="59">
        <f>H20+H27+H31</f>
        <v>4395000000</v>
      </c>
      <c r="I18" s="35">
        <v>0.0</v>
      </c>
      <c r="J18" s="113">
        <f>J20+J27+J31</f>
        <v>0</v>
      </c>
      <c r="K18" s="55">
        <v>100.0</v>
      </c>
      <c r="L18" s="59">
        <f>L20+L27+L31</f>
        <v>1400000000</v>
      </c>
      <c r="M18" s="55">
        <v>0.0</v>
      </c>
      <c r="N18" s="59">
        <f>N20+N27+N31</f>
        <v>231447950</v>
      </c>
      <c r="O18" s="55">
        <v>0.0</v>
      </c>
      <c r="P18" s="59">
        <f>P20+P27+P31</f>
        <v>327598161</v>
      </c>
      <c r="Q18" s="55">
        <v>0.0</v>
      </c>
      <c r="R18" s="59">
        <f>R20+R27+R31</f>
        <v>420917700</v>
      </c>
      <c r="S18" s="55">
        <v>0.0</v>
      </c>
      <c r="T18" s="59">
        <f>T20+T27+T31</f>
        <v>0</v>
      </c>
      <c r="U18" s="55">
        <f t="shared" si="4"/>
        <v>0</v>
      </c>
      <c r="V18" s="59">
        <f t="shared" si="8"/>
        <v>979963811</v>
      </c>
      <c r="W18" s="58">
        <f t="shared" si="5"/>
        <v>0</v>
      </c>
      <c r="X18" s="115">
        <f t="shared" si="9"/>
        <v>69.99741507</v>
      </c>
      <c r="Y18" s="55">
        <f t="shared" si="6"/>
        <v>0</v>
      </c>
      <c r="Z18" s="143">
        <f t="shared" si="10"/>
        <v>979963811</v>
      </c>
      <c r="AA18" s="58">
        <f t="shared" si="7"/>
        <v>0</v>
      </c>
      <c r="AB18" s="52">
        <f t="shared" si="11"/>
        <v>22.29724257</v>
      </c>
      <c r="AC18" s="53" t="s">
        <v>37</v>
      </c>
    </row>
    <row r="19">
      <c r="A19" s="17"/>
      <c r="B19" s="17"/>
      <c r="C19" s="17"/>
      <c r="D19" s="17"/>
      <c r="E19" s="17"/>
      <c r="F19" s="54" t="s">
        <v>45</v>
      </c>
      <c r="G19" s="55">
        <v>90.0</v>
      </c>
      <c r="H19" s="17"/>
      <c r="I19" s="35">
        <v>0.0</v>
      </c>
      <c r="J19" s="17"/>
      <c r="K19" s="55">
        <v>86.0</v>
      </c>
      <c r="L19" s="17"/>
      <c r="M19" s="55">
        <v>0.0</v>
      </c>
      <c r="N19" s="17"/>
      <c r="O19" s="55">
        <v>0.0</v>
      </c>
      <c r="P19" s="17"/>
      <c r="Q19" s="55">
        <v>0.0</v>
      </c>
      <c r="R19" s="17"/>
      <c r="S19" s="55">
        <v>0.0</v>
      </c>
      <c r="T19" s="17"/>
      <c r="U19" s="55">
        <f t="shared" si="4"/>
        <v>0</v>
      </c>
      <c r="V19" s="17"/>
      <c r="W19" s="58">
        <f t="shared" si="5"/>
        <v>0</v>
      </c>
      <c r="X19" s="17"/>
      <c r="Y19" s="55">
        <f t="shared" si="6"/>
        <v>0</v>
      </c>
      <c r="Z19" s="17"/>
      <c r="AA19" s="58">
        <f t="shared" si="7"/>
        <v>0</v>
      </c>
      <c r="AB19" s="17"/>
      <c r="AC19" s="17"/>
    </row>
    <row r="20">
      <c r="A20" s="62"/>
      <c r="B20" s="63"/>
      <c r="C20" s="63"/>
      <c r="D20" s="64" t="s">
        <v>46</v>
      </c>
      <c r="E20" s="65" t="s">
        <v>47</v>
      </c>
      <c r="F20" s="65" t="s">
        <v>48</v>
      </c>
      <c r="G20" s="66">
        <v>44.0</v>
      </c>
      <c r="H20" s="71">
        <f>SUM(H21:H26)</f>
        <v>3515000000</v>
      </c>
      <c r="I20" s="68">
        <v>0.0</v>
      </c>
      <c r="J20" s="69">
        <f>SUM(J21:J26)</f>
        <v>0</v>
      </c>
      <c r="K20" s="66">
        <v>17.0</v>
      </c>
      <c r="L20" s="71">
        <f>SUM(L21:L26)</f>
        <v>1135000000</v>
      </c>
      <c r="M20" s="70">
        <v>4.0</v>
      </c>
      <c r="N20" s="71">
        <f>SUM(N21:N26)</f>
        <v>222070400</v>
      </c>
      <c r="O20" s="66">
        <v>2.0</v>
      </c>
      <c r="P20" s="71">
        <f>SUM(P21:P26)</f>
        <v>260087411</v>
      </c>
      <c r="Q20" s="66">
        <v>8.0</v>
      </c>
      <c r="R20" s="71">
        <f>SUM(R21:R26)</f>
        <v>330245800</v>
      </c>
      <c r="S20" s="66">
        <v>0.0</v>
      </c>
      <c r="T20" s="71">
        <f>SUM(T21:T26)</f>
        <v>0</v>
      </c>
      <c r="U20" s="66">
        <f t="shared" si="4"/>
        <v>14</v>
      </c>
      <c r="V20" s="71">
        <f t="shared" ref="V20:V35" si="12">N20+P20+R20+T20</f>
        <v>812403611</v>
      </c>
      <c r="W20" s="62">
        <f t="shared" si="5"/>
        <v>82.35294118</v>
      </c>
      <c r="X20" s="72">
        <f t="shared" ref="X20:X35" si="13">(V20/L20)*100</f>
        <v>71.57741066</v>
      </c>
      <c r="Y20" s="66">
        <f t="shared" si="6"/>
        <v>14</v>
      </c>
      <c r="Z20" s="71">
        <f t="shared" ref="Z20:Z35" si="14">J20+V20</f>
        <v>812403611</v>
      </c>
      <c r="AA20" s="62">
        <f t="shared" si="7"/>
        <v>31.81818182</v>
      </c>
      <c r="AB20" s="62">
        <f t="shared" ref="AB20:AB35" si="15">(Z20/H20)*100</f>
        <v>23.11247826</v>
      </c>
      <c r="AC20" s="64" t="s">
        <v>37</v>
      </c>
    </row>
    <row r="21">
      <c r="A21" s="73"/>
      <c r="B21" s="74"/>
      <c r="C21" s="74"/>
      <c r="D21" s="75" t="s">
        <v>50</v>
      </c>
      <c r="E21" s="76" t="s">
        <v>51</v>
      </c>
      <c r="F21" s="76" t="s">
        <v>52</v>
      </c>
      <c r="G21" s="77">
        <v>5.0</v>
      </c>
      <c r="H21" s="78">
        <v>3.2E8</v>
      </c>
      <c r="I21" s="79">
        <v>0.0</v>
      </c>
      <c r="J21" s="80">
        <v>0.0</v>
      </c>
      <c r="K21" s="77">
        <v>3.0</v>
      </c>
      <c r="L21" s="78">
        <v>2.8E8</v>
      </c>
      <c r="M21" s="77">
        <v>0.0</v>
      </c>
      <c r="N21" s="78">
        <v>5015000.0</v>
      </c>
      <c r="O21" s="77">
        <v>0.0</v>
      </c>
      <c r="P21" s="78">
        <v>4.40865E7</v>
      </c>
      <c r="Q21" s="77">
        <v>1.0</v>
      </c>
      <c r="R21" s="78">
        <v>1.781488E8</v>
      </c>
      <c r="S21" s="77">
        <v>0.0</v>
      </c>
      <c r="T21" s="78">
        <v>0.0</v>
      </c>
      <c r="U21" s="77">
        <f t="shared" si="4"/>
        <v>1</v>
      </c>
      <c r="V21" s="81">
        <f t="shared" si="12"/>
        <v>227250300</v>
      </c>
      <c r="W21" s="73">
        <f t="shared" si="5"/>
        <v>33.33333333</v>
      </c>
      <c r="X21" s="82">
        <f t="shared" si="13"/>
        <v>81.16082143</v>
      </c>
      <c r="Y21" s="77">
        <f t="shared" si="6"/>
        <v>1</v>
      </c>
      <c r="Z21" s="81">
        <f t="shared" si="14"/>
        <v>227250300</v>
      </c>
      <c r="AA21" s="73">
        <f t="shared" si="7"/>
        <v>20</v>
      </c>
      <c r="AB21" s="73">
        <f t="shared" si="15"/>
        <v>71.01571875</v>
      </c>
      <c r="AC21" s="75" t="s">
        <v>37</v>
      </c>
    </row>
    <row r="22">
      <c r="A22" s="73"/>
      <c r="B22" s="74"/>
      <c r="C22" s="74"/>
      <c r="D22" s="75" t="s">
        <v>54</v>
      </c>
      <c r="E22" s="76" t="s">
        <v>55</v>
      </c>
      <c r="F22" s="76" t="s">
        <v>56</v>
      </c>
      <c r="G22" s="77">
        <v>5.0</v>
      </c>
      <c r="H22" s="78">
        <v>1.6E8</v>
      </c>
      <c r="I22" s="79">
        <v>0.0</v>
      </c>
      <c r="J22" s="80">
        <v>0.0</v>
      </c>
      <c r="K22" s="77">
        <v>1.0</v>
      </c>
      <c r="L22" s="78">
        <v>3.5E7</v>
      </c>
      <c r="M22" s="77">
        <v>1.0</v>
      </c>
      <c r="N22" s="78">
        <v>2.98978E7</v>
      </c>
      <c r="O22" s="77">
        <v>0.0</v>
      </c>
      <c r="P22" s="78">
        <v>0.0</v>
      </c>
      <c r="Q22" s="77">
        <v>0.0</v>
      </c>
      <c r="R22" s="78">
        <v>0.0</v>
      </c>
      <c r="S22" s="77">
        <v>0.0</v>
      </c>
      <c r="T22" s="78">
        <v>0.0</v>
      </c>
      <c r="U22" s="77">
        <f t="shared" si="4"/>
        <v>1</v>
      </c>
      <c r="V22" s="81">
        <f t="shared" si="12"/>
        <v>29897800</v>
      </c>
      <c r="W22" s="73">
        <f t="shared" si="5"/>
        <v>100</v>
      </c>
      <c r="X22" s="82">
        <f t="shared" si="13"/>
        <v>85.42228571</v>
      </c>
      <c r="Y22" s="77">
        <f t="shared" si="6"/>
        <v>1</v>
      </c>
      <c r="Z22" s="81">
        <f t="shared" si="14"/>
        <v>29897800</v>
      </c>
      <c r="AA22" s="73">
        <f t="shared" si="7"/>
        <v>20</v>
      </c>
      <c r="AB22" s="73">
        <f t="shared" si="15"/>
        <v>18.686125</v>
      </c>
      <c r="AC22" s="75" t="s">
        <v>37</v>
      </c>
    </row>
    <row r="23">
      <c r="A23" s="73"/>
      <c r="B23" s="74"/>
      <c r="C23" s="74"/>
      <c r="D23" s="75" t="s">
        <v>58</v>
      </c>
      <c r="E23" s="76" t="s">
        <v>59</v>
      </c>
      <c r="F23" s="76" t="s">
        <v>60</v>
      </c>
      <c r="G23" s="77">
        <v>140.0</v>
      </c>
      <c r="H23" s="78">
        <v>2.85E8</v>
      </c>
      <c r="I23" s="79">
        <v>0.0</v>
      </c>
      <c r="J23" s="80">
        <v>0.0</v>
      </c>
      <c r="K23" s="77">
        <v>29.0</v>
      </c>
      <c r="L23" s="78">
        <v>1.0E8</v>
      </c>
      <c r="M23" s="77">
        <v>28.0</v>
      </c>
      <c r="N23" s="78">
        <v>8151900.0</v>
      </c>
      <c r="O23" s="77">
        <v>0.0</v>
      </c>
      <c r="P23" s="78">
        <v>4.8467E7</v>
      </c>
      <c r="Q23" s="77">
        <v>0.0</v>
      </c>
      <c r="R23" s="78">
        <v>0.0</v>
      </c>
      <c r="S23" s="77">
        <v>0.0</v>
      </c>
      <c r="T23" s="78">
        <v>0.0</v>
      </c>
      <c r="U23" s="77">
        <f t="shared" si="4"/>
        <v>28</v>
      </c>
      <c r="V23" s="81">
        <f t="shared" si="12"/>
        <v>56618900</v>
      </c>
      <c r="W23" s="73">
        <f t="shared" si="5"/>
        <v>96.55172414</v>
      </c>
      <c r="X23" s="82">
        <f t="shared" si="13"/>
        <v>56.6189</v>
      </c>
      <c r="Y23" s="77">
        <f t="shared" si="6"/>
        <v>28</v>
      </c>
      <c r="Z23" s="81">
        <f t="shared" si="14"/>
        <v>56618900</v>
      </c>
      <c r="AA23" s="73">
        <f t="shared" si="7"/>
        <v>20</v>
      </c>
      <c r="AB23" s="73">
        <f t="shared" si="15"/>
        <v>19.8662807</v>
      </c>
      <c r="AC23" s="75" t="s">
        <v>37</v>
      </c>
    </row>
    <row r="24">
      <c r="A24" s="73"/>
      <c r="B24" s="74"/>
      <c r="C24" s="74"/>
      <c r="D24" s="75" t="s">
        <v>61</v>
      </c>
      <c r="E24" s="76" t="s">
        <v>326</v>
      </c>
      <c r="F24" s="76" t="s">
        <v>63</v>
      </c>
      <c r="G24" s="77">
        <v>8.0</v>
      </c>
      <c r="H24" s="78">
        <v>8.0E8</v>
      </c>
      <c r="I24" s="79">
        <v>0.0</v>
      </c>
      <c r="J24" s="80">
        <v>0.0</v>
      </c>
      <c r="K24" s="77">
        <v>3.0</v>
      </c>
      <c r="L24" s="78">
        <v>3.0E8</v>
      </c>
      <c r="M24" s="77">
        <v>3.0</v>
      </c>
      <c r="N24" s="78">
        <v>9.61431E7</v>
      </c>
      <c r="O24" s="77">
        <v>0.0</v>
      </c>
      <c r="P24" s="78">
        <v>1.00121661E8</v>
      </c>
      <c r="Q24" s="77">
        <v>0.0</v>
      </c>
      <c r="R24" s="78">
        <v>3400000.0</v>
      </c>
      <c r="S24" s="77">
        <v>0.0</v>
      </c>
      <c r="T24" s="78">
        <v>0.0</v>
      </c>
      <c r="U24" s="77">
        <f t="shared" si="4"/>
        <v>3</v>
      </c>
      <c r="V24" s="81">
        <f t="shared" si="12"/>
        <v>199664761</v>
      </c>
      <c r="W24" s="73">
        <f t="shared" si="5"/>
        <v>100</v>
      </c>
      <c r="X24" s="82">
        <f t="shared" si="13"/>
        <v>66.55492033</v>
      </c>
      <c r="Y24" s="77">
        <f t="shared" si="6"/>
        <v>3</v>
      </c>
      <c r="Z24" s="81">
        <f t="shared" si="14"/>
        <v>199664761</v>
      </c>
      <c r="AA24" s="73">
        <f t="shared" si="7"/>
        <v>37.5</v>
      </c>
      <c r="AB24" s="73">
        <f t="shared" si="15"/>
        <v>24.95809513</v>
      </c>
      <c r="AC24" s="75" t="s">
        <v>37</v>
      </c>
    </row>
    <row r="25">
      <c r="A25" s="73"/>
      <c r="B25" s="74"/>
      <c r="C25" s="74"/>
      <c r="D25" s="75" t="s">
        <v>64</v>
      </c>
      <c r="E25" s="76" t="s">
        <v>65</v>
      </c>
      <c r="F25" s="76" t="s">
        <v>66</v>
      </c>
      <c r="G25" s="77">
        <v>300.0</v>
      </c>
      <c r="H25" s="78">
        <v>2.1E8</v>
      </c>
      <c r="I25" s="79">
        <v>0.0</v>
      </c>
      <c r="J25" s="80">
        <v>0.0</v>
      </c>
      <c r="K25" s="77">
        <v>100.0</v>
      </c>
      <c r="L25" s="78">
        <v>7.0E7</v>
      </c>
      <c r="M25" s="77">
        <v>93.0</v>
      </c>
      <c r="N25" s="78">
        <v>6.94006E7</v>
      </c>
      <c r="O25" s="77">
        <v>0.0</v>
      </c>
      <c r="P25" s="78">
        <v>0.0</v>
      </c>
      <c r="Q25" s="77">
        <v>0.0</v>
      </c>
      <c r="R25" s="78">
        <v>0.0</v>
      </c>
      <c r="S25" s="77">
        <v>0.0</v>
      </c>
      <c r="T25" s="78">
        <v>0.0</v>
      </c>
      <c r="U25" s="77">
        <f t="shared" si="4"/>
        <v>93</v>
      </c>
      <c r="V25" s="81">
        <f t="shared" si="12"/>
        <v>69400600</v>
      </c>
      <c r="W25" s="73">
        <f t="shared" si="5"/>
        <v>93</v>
      </c>
      <c r="X25" s="82">
        <f t="shared" si="13"/>
        <v>99.14371429</v>
      </c>
      <c r="Y25" s="77">
        <f t="shared" si="6"/>
        <v>93</v>
      </c>
      <c r="Z25" s="81">
        <f t="shared" si="14"/>
        <v>69400600</v>
      </c>
      <c r="AA25" s="73">
        <f t="shared" si="7"/>
        <v>31</v>
      </c>
      <c r="AB25" s="73">
        <f t="shared" si="15"/>
        <v>33.04790476</v>
      </c>
      <c r="AC25" s="75" t="s">
        <v>37</v>
      </c>
    </row>
    <row r="26">
      <c r="A26" s="73"/>
      <c r="B26" s="74"/>
      <c r="C26" s="74"/>
      <c r="D26" s="75" t="s">
        <v>68</v>
      </c>
      <c r="E26" s="76" t="s">
        <v>327</v>
      </c>
      <c r="F26" s="76" t="s">
        <v>70</v>
      </c>
      <c r="G26" s="77">
        <v>9.0</v>
      </c>
      <c r="H26" s="78">
        <v>1.74E9</v>
      </c>
      <c r="I26" s="79">
        <v>0.0</v>
      </c>
      <c r="J26" s="80">
        <v>0.0</v>
      </c>
      <c r="K26" s="77">
        <v>4.0</v>
      </c>
      <c r="L26" s="78">
        <v>3.5E8</v>
      </c>
      <c r="M26" s="77">
        <v>0.0</v>
      </c>
      <c r="N26" s="78">
        <v>1.3462E7</v>
      </c>
      <c r="O26" s="77">
        <v>0.0</v>
      </c>
      <c r="P26" s="78">
        <v>6.741225E7</v>
      </c>
      <c r="Q26" s="77">
        <v>5.0</v>
      </c>
      <c r="R26" s="78">
        <v>1.48697E8</v>
      </c>
      <c r="S26" s="77">
        <v>0.0</v>
      </c>
      <c r="T26" s="78">
        <v>0.0</v>
      </c>
      <c r="U26" s="77">
        <f t="shared" si="4"/>
        <v>5</v>
      </c>
      <c r="V26" s="81">
        <f t="shared" si="12"/>
        <v>229571250</v>
      </c>
      <c r="W26" s="73">
        <f t="shared" si="5"/>
        <v>125</v>
      </c>
      <c r="X26" s="82">
        <f t="shared" si="13"/>
        <v>65.59178571</v>
      </c>
      <c r="Y26" s="77">
        <f t="shared" si="6"/>
        <v>5</v>
      </c>
      <c r="Z26" s="81">
        <f t="shared" si="14"/>
        <v>229571250</v>
      </c>
      <c r="AA26" s="73">
        <f t="shared" si="7"/>
        <v>55.55555556</v>
      </c>
      <c r="AB26" s="73">
        <f t="shared" si="15"/>
        <v>13.19375</v>
      </c>
      <c r="AC26" s="75" t="s">
        <v>37</v>
      </c>
    </row>
    <row r="27">
      <c r="A27" s="62"/>
      <c r="B27" s="63"/>
      <c r="C27" s="63"/>
      <c r="D27" s="64" t="s">
        <v>71</v>
      </c>
      <c r="E27" s="65" t="s">
        <v>72</v>
      </c>
      <c r="F27" s="65" t="s">
        <v>73</v>
      </c>
      <c r="G27" s="66">
        <f>G28+G30</f>
        <v>14</v>
      </c>
      <c r="H27" s="71">
        <f>SUM(H28:H30)</f>
        <v>295000000</v>
      </c>
      <c r="I27" s="68">
        <f>I28+I30</f>
        <v>0</v>
      </c>
      <c r="J27" s="69">
        <f>SUM(J28:J30)</f>
        <v>0</v>
      </c>
      <c r="K27" s="66">
        <f>K28+K30</f>
        <v>5</v>
      </c>
      <c r="L27" s="71">
        <f>SUM(L28:L30)</f>
        <v>100000000</v>
      </c>
      <c r="M27" s="66">
        <f>M28+M30</f>
        <v>1</v>
      </c>
      <c r="N27" s="71">
        <f>SUM(N28:N30)</f>
        <v>0</v>
      </c>
      <c r="O27" s="66">
        <f>O28+O30</f>
        <v>2</v>
      </c>
      <c r="P27" s="71">
        <f>SUM(P28:P30)</f>
        <v>1000000</v>
      </c>
      <c r="Q27" s="66">
        <f>Q28+Q30</f>
        <v>1</v>
      </c>
      <c r="R27" s="71">
        <f>SUM(R28:R30)</f>
        <v>37033900</v>
      </c>
      <c r="S27" s="66">
        <f>S28+S30</f>
        <v>0</v>
      </c>
      <c r="T27" s="71">
        <f>SUM(T28:T30)</f>
        <v>0</v>
      </c>
      <c r="U27" s="66">
        <f t="shared" si="4"/>
        <v>4</v>
      </c>
      <c r="V27" s="71">
        <f t="shared" si="12"/>
        <v>38033900</v>
      </c>
      <c r="W27" s="62">
        <f t="shared" si="5"/>
        <v>80</v>
      </c>
      <c r="X27" s="72">
        <f t="shared" si="13"/>
        <v>38.0339</v>
      </c>
      <c r="Y27" s="66">
        <f t="shared" si="6"/>
        <v>4</v>
      </c>
      <c r="Z27" s="71">
        <f t="shared" si="14"/>
        <v>38033900</v>
      </c>
      <c r="AA27" s="62">
        <f t="shared" si="7"/>
        <v>28.57142857</v>
      </c>
      <c r="AB27" s="62">
        <f t="shared" si="15"/>
        <v>12.89284746</v>
      </c>
      <c r="AC27" s="64" t="s">
        <v>37</v>
      </c>
    </row>
    <row r="28">
      <c r="A28" s="73"/>
      <c r="B28" s="74"/>
      <c r="C28" s="74"/>
      <c r="D28" s="75" t="s">
        <v>75</v>
      </c>
      <c r="E28" s="76" t="s">
        <v>76</v>
      </c>
      <c r="F28" s="76" t="s">
        <v>77</v>
      </c>
      <c r="G28" s="77">
        <v>11.0</v>
      </c>
      <c r="H28" s="78">
        <v>8.5E7</v>
      </c>
      <c r="I28" s="79">
        <v>0.0</v>
      </c>
      <c r="J28" s="80">
        <v>0.0</v>
      </c>
      <c r="K28" s="77">
        <v>4.0</v>
      </c>
      <c r="L28" s="78">
        <v>3.0E7</v>
      </c>
      <c r="M28" s="77">
        <v>1.0</v>
      </c>
      <c r="N28" s="78">
        <v>0.0</v>
      </c>
      <c r="O28" s="77">
        <v>2.0</v>
      </c>
      <c r="P28" s="78">
        <v>0.0</v>
      </c>
      <c r="Q28" s="77">
        <v>1.0</v>
      </c>
      <c r="R28" s="78">
        <v>1.84965E7</v>
      </c>
      <c r="S28" s="77">
        <v>0.0</v>
      </c>
      <c r="T28" s="78">
        <v>0.0</v>
      </c>
      <c r="U28" s="77">
        <f t="shared" si="4"/>
        <v>4</v>
      </c>
      <c r="V28" s="81">
        <f t="shared" si="12"/>
        <v>18496500</v>
      </c>
      <c r="W28" s="73">
        <f t="shared" si="5"/>
        <v>100</v>
      </c>
      <c r="X28" s="82">
        <f t="shared" si="13"/>
        <v>61.655</v>
      </c>
      <c r="Y28" s="77">
        <f t="shared" si="6"/>
        <v>4</v>
      </c>
      <c r="Z28" s="81">
        <f t="shared" si="14"/>
        <v>18496500</v>
      </c>
      <c r="AA28" s="73">
        <f t="shared" si="7"/>
        <v>36.36363636</v>
      </c>
      <c r="AB28" s="73">
        <f t="shared" si="15"/>
        <v>21.76058824</v>
      </c>
      <c r="AC28" s="75" t="s">
        <v>37</v>
      </c>
    </row>
    <row r="29">
      <c r="A29" s="73"/>
      <c r="B29" s="74"/>
      <c r="C29" s="74"/>
      <c r="D29" s="75" t="s">
        <v>78</v>
      </c>
      <c r="E29" s="76" t="s">
        <v>79</v>
      </c>
      <c r="F29" s="76" t="s">
        <v>80</v>
      </c>
      <c r="G29" s="77">
        <v>6.0</v>
      </c>
      <c r="H29" s="78">
        <v>7.5E7</v>
      </c>
      <c r="I29" s="79">
        <v>0.0</v>
      </c>
      <c r="J29" s="80">
        <v>0.0</v>
      </c>
      <c r="K29" s="77">
        <v>2.0</v>
      </c>
      <c r="L29" s="78">
        <v>2.5E7</v>
      </c>
      <c r="M29" s="77">
        <v>0.0</v>
      </c>
      <c r="N29" s="78">
        <v>0.0</v>
      </c>
      <c r="O29" s="77">
        <v>0.0</v>
      </c>
      <c r="P29" s="78">
        <v>1000000.0</v>
      </c>
      <c r="Q29" s="77">
        <v>0.0</v>
      </c>
      <c r="R29" s="78">
        <v>1.535905E7</v>
      </c>
      <c r="S29" s="77">
        <v>0.0</v>
      </c>
      <c r="T29" s="78">
        <v>0.0</v>
      </c>
      <c r="U29" s="77">
        <f t="shared" si="4"/>
        <v>0</v>
      </c>
      <c r="V29" s="81">
        <f t="shared" si="12"/>
        <v>16359050</v>
      </c>
      <c r="W29" s="73">
        <f t="shared" si="5"/>
        <v>0</v>
      </c>
      <c r="X29" s="82">
        <f t="shared" si="13"/>
        <v>65.4362</v>
      </c>
      <c r="Y29" s="77">
        <f t="shared" si="6"/>
        <v>0</v>
      </c>
      <c r="Z29" s="81">
        <f t="shared" si="14"/>
        <v>16359050</v>
      </c>
      <c r="AA29" s="73">
        <f t="shared" si="7"/>
        <v>0</v>
      </c>
      <c r="AB29" s="73">
        <f t="shared" si="15"/>
        <v>21.81206667</v>
      </c>
      <c r="AC29" s="75" t="s">
        <v>37</v>
      </c>
    </row>
    <row r="30">
      <c r="A30" s="73"/>
      <c r="B30" s="74"/>
      <c r="C30" s="74"/>
      <c r="D30" s="75" t="s">
        <v>82</v>
      </c>
      <c r="E30" s="76" t="s">
        <v>328</v>
      </c>
      <c r="F30" s="76" t="s">
        <v>84</v>
      </c>
      <c r="G30" s="77">
        <v>3.0</v>
      </c>
      <c r="H30" s="78">
        <v>1.35E8</v>
      </c>
      <c r="I30" s="79">
        <v>0.0</v>
      </c>
      <c r="J30" s="80">
        <v>0.0</v>
      </c>
      <c r="K30" s="77">
        <v>1.0</v>
      </c>
      <c r="L30" s="78">
        <v>4.5E7</v>
      </c>
      <c r="M30" s="77">
        <v>0.0</v>
      </c>
      <c r="N30" s="78">
        <v>0.0</v>
      </c>
      <c r="O30" s="77">
        <v>0.0</v>
      </c>
      <c r="P30" s="78">
        <v>0.0</v>
      </c>
      <c r="Q30" s="77">
        <v>0.0</v>
      </c>
      <c r="R30" s="78">
        <v>3178350.0</v>
      </c>
      <c r="S30" s="77">
        <v>0.0</v>
      </c>
      <c r="T30" s="78">
        <v>0.0</v>
      </c>
      <c r="U30" s="77">
        <f t="shared" si="4"/>
        <v>0</v>
      </c>
      <c r="V30" s="81">
        <f t="shared" si="12"/>
        <v>3178350</v>
      </c>
      <c r="W30" s="73">
        <f t="shared" si="5"/>
        <v>0</v>
      </c>
      <c r="X30" s="82">
        <f t="shared" si="13"/>
        <v>7.063</v>
      </c>
      <c r="Y30" s="77">
        <f t="shared" si="6"/>
        <v>0</v>
      </c>
      <c r="Z30" s="81">
        <f t="shared" si="14"/>
        <v>3178350</v>
      </c>
      <c r="AA30" s="73">
        <f t="shared" si="7"/>
        <v>0</v>
      </c>
      <c r="AB30" s="73">
        <f t="shared" si="15"/>
        <v>2.354333333</v>
      </c>
      <c r="AC30" s="75" t="s">
        <v>37</v>
      </c>
    </row>
    <row r="31">
      <c r="A31" s="62"/>
      <c r="B31" s="63"/>
      <c r="C31" s="63"/>
      <c r="D31" s="64" t="s">
        <v>86</v>
      </c>
      <c r="E31" s="65" t="s">
        <v>87</v>
      </c>
      <c r="F31" s="65" t="s">
        <v>88</v>
      </c>
      <c r="G31" s="66">
        <f>G32+G33</f>
        <v>21</v>
      </c>
      <c r="H31" s="71">
        <f>SUM(H32:H33)</f>
        <v>585000000</v>
      </c>
      <c r="I31" s="68">
        <f>I32+I33</f>
        <v>0</v>
      </c>
      <c r="J31" s="69">
        <f>SUM(J32:J33)</f>
        <v>0</v>
      </c>
      <c r="K31" s="66">
        <f>K32+K33</f>
        <v>7</v>
      </c>
      <c r="L31" s="71">
        <f>SUM(L32:L33)</f>
        <v>165000000</v>
      </c>
      <c r="M31" s="66">
        <f>M32+M33</f>
        <v>3</v>
      </c>
      <c r="N31" s="71">
        <f>SUM(N32:N33)</f>
        <v>9377550</v>
      </c>
      <c r="O31" s="66">
        <f>O32+O33</f>
        <v>1</v>
      </c>
      <c r="P31" s="71">
        <f>SUM(P32:P33)</f>
        <v>66510750</v>
      </c>
      <c r="Q31" s="66">
        <f>Q32+Q33</f>
        <v>2</v>
      </c>
      <c r="R31" s="71">
        <f>SUM(R32:R33)</f>
        <v>53638000</v>
      </c>
      <c r="S31" s="66">
        <f>S32+S33</f>
        <v>0</v>
      </c>
      <c r="T31" s="71">
        <f>SUM(T32:T33)</f>
        <v>0</v>
      </c>
      <c r="U31" s="66">
        <f t="shared" si="4"/>
        <v>6</v>
      </c>
      <c r="V31" s="71">
        <f t="shared" si="12"/>
        <v>129526300</v>
      </c>
      <c r="W31" s="62">
        <f t="shared" si="5"/>
        <v>85.71428571</v>
      </c>
      <c r="X31" s="72">
        <f t="shared" si="13"/>
        <v>78.50078788</v>
      </c>
      <c r="Y31" s="66">
        <f t="shared" si="6"/>
        <v>6</v>
      </c>
      <c r="Z31" s="71">
        <f t="shared" si="14"/>
        <v>129526300</v>
      </c>
      <c r="AA31" s="62">
        <f t="shared" si="7"/>
        <v>28.57142857</v>
      </c>
      <c r="AB31" s="62">
        <f t="shared" si="15"/>
        <v>22.14124786</v>
      </c>
      <c r="AC31" s="64" t="s">
        <v>37</v>
      </c>
    </row>
    <row r="32">
      <c r="A32" s="73"/>
      <c r="B32" s="74"/>
      <c r="C32" s="74"/>
      <c r="D32" s="75" t="s">
        <v>89</v>
      </c>
      <c r="E32" s="76" t="s">
        <v>329</v>
      </c>
      <c r="F32" s="76" t="s">
        <v>91</v>
      </c>
      <c r="G32" s="77">
        <v>3.0</v>
      </c>
      <c r="H32" s="78">
        <v>2.55E8</v>
      </c>
      <c r="I32" s="79">
        <v>0.0</v>
      </c>
      <c r="J32" s="80">
        <v>0.0</v>
      </c>
      <c r="K32" s="77">
        <v>1.0</v>
      </c>
      <c r="L32" s="78">
        <v>5.5E7</v>
      </c>
      <c r="M32" s="77">
        <v>1.0</v>
      </c>
      <c r="N32" s="78">
        <v>0.0</v>
      </c>
      <c r="O32" s="77">
        <v>0.0</v>
      </c>
      <c r="P32" s="78">
        <v>4.227325E7</v>
      </c>
      <c r="Q32" s="77">
        <v>0.0</v>
      </c>
      <c r="R32" s="78">
        <v>4432750.0</v>
      </c>
      <c r="S32" s="77">
        <v>0.0</v>
      </c>
      <c r="T32" s="78">
        <v>0.0</v>
      </c>
      <c r="U32" s="77">
        <f t="shared" si="4"/>
        <v>1</v>
      </c>
      <c r="V32" s="81">
        <f t="shared" si="12"/>
        <v>46706000</v>
      </c>
      <c r="W32" s="73">
        <f t="shared" si="5"/>
        <v>100</v>
      </c>
      <c r="X32" s="82">
        <f t="shared" si="13"/>
        <v>84.92</v>
      </c>
      <c r="Y32" s="77">
        <f t="shared" si="6"/>
        <v>1</v>
      </c>
      <c r="Z32" s="81">
        <f t="shared" si="14"/>
        <v>46706000</v>
      </c>
      <c r="AA32" s="73">
        <f t="shared" si="7"/>
        <v>33.33333333</v>
      </c>
      <c r="AB32" s="73">
        <f t="shared" si="15"/>
        <v>18.31607843</v>
      </c>
      <c r="AC32" s="75" t="s">
        <v>37</v>
      </c>
    </row>
    <row r="33">
      <c r="A33" s="73"/>
      <c r="B33" s="74"/>
      <c r="C33" s="74"/>
      <c r="D33" s="75" t="s">
        <v>92</v>
      </c>
      <c r="E33" s="76" t="s">
        <v>93</v>
      </c>
      <c r="F33" s="76" t="s">
        <v>94</v>
      </c>
      <c r="G33" s="77">
        <v>18.0</v>
      </c>
      <c r="H33" s="78">
        <v>3.3E8</v>
      </c>
      <c r="I33" s="79">
        <v>0.0</v>
      </c>
      <c r="J33" s="80">
        <v>0.0</v>
      </c>
      <c r="K33" s="77">
        <v>6.0</v>
      </c>
      <c r="L33" s="78">
        <v>1.1E8</v>
      </c>
      <c r="M33" s="77">
        <v>2.0</v>
      </c>
      <c r="N33" s="78">
        <v>9377550.0</v>
      </c>
      <c r="O33" s="77">
        <v>1.0</v>
      </c>
      <c r="P33" s="78">
        <v>2.42375E7</v>
      </c>
      <c r="Q33" s="77">
        <v>2.0</v>
      </c>
      <c r="R33" s="78">
        <v>4.920525E7</v>
      </c>
      <c r="S33" s="77">
        <v>0.0</v>
      </c>
      <c r="T33" s="78">
        <v>0.0</v>
      </c>
      <c r="U33" s="77">
        <f t="shared" si="4"/>
        <v>5</v>
      </c>
      <c r="V33" s="81">
        <f t="shared" si="12"/>
        <v>82820300</v>
      </c>
      <c r="W33" s="73">
        <f t="shared" si="5"/>
        <v>83.33333333</v>
      </c>
      <c r="X33" s="82">
        <f t="shared" si="13"/>
        <v>75.29118182</v>
      </c>
      <c r="Y33" s="77">
        <f t="shared" si="6"/>
        <v>5</v>
      </c>
      <c r="Z33" s="81">
        <f t="shared" si="14"/>
        <v>82820300</v>
      </c>
      <c r="AA33" s="73">
        <f t="shared" si="7"/>
        <v>27.77777778</v>
      </c>
      <c r="AB33" s="73">
        <f t="shared" si="15"/>
        <v>25.09706061</v>
      </c>
      <c r="AC33" s="75" t="s">
        <v>37</v>
      </c>
    </row>
    <row r="34">
      <c r="A34" s="38"/>
      <c r="B34" s="47"/>
      <c r="C34" s="47" t="s">
        <v>39</v>
      </c>
      <c r="D34" s="86"/>
      <c r="E34" s="87"/>
      <c r="F34" s="48" t="s">
        <v>330</v>
      </c>
      <c r="G34" s="32">
        <v>100.0</v>
      </c>
      <c r="H34" s="46">
        <f>H35</f>
        <v>6355000000</v>
      </c>
      <c r="I34" s="35">
        <v>0.0</v>
      </c>
      <c r="J34" s="49">
        <f>J35</f>
        <v>0</v>
      </c>
      <c r="K34" s="32">
        <v>100.0</v>
      </c>
      <c r="L34" s="46">
        <f>L35</f>
        <v>2930000000</v>
      </c>
      <c r="M34" s="32">
        <v>0.0</v>
      </c>
      <c r="N34" s="46">
        <f>N35</f>
        <v>154310248</v>
      </c>
      <c r="O34" s="32">
        <v>0.0</v>
      </c>
      <c r="P34" s="46">
        <f>P35</f>
        <v>244176611</v>
      </c>
      <c r="Q34" s="32">
        <v>0.0</v>
      </c>
      <c r="R34" s="46">
        <f>R35</f>
        <v>665576672</v>
      </c>
      <c r="S34" s="32">
        <v>0.0</v>
      </c>
      <c r="T34" s="46">
        <f>T35</f>
        <v>0</v>
      </c>
      <c r="U34" s="32">
        <f t="shared" si="4"/>
        <v>0</v>
      </c>
      <c r="V34" s="46">
        <f t="shared" si="12"/>
        <v>1064063531</v>
      </c>
      <c r="W34" s="38">
        <f t="shared" si="5"/>
        <v>0</v>
      </c>
      <c r="X34" s="32">
        <f t="shared" si="13"/>
        <v>36.31616147</v>
      </c>
      <c r="Y34" s="32">
        <f t="shared" si="6"/>
        <v>0</v>
      </c>
      <c r="Z34" s="139">
        <f t="shared" si="14"/>
        <v>1064063531</v>
      </c>
      <c r="AA34" s="38">
        <f t="shared" si="7"/>
        <v>0</v>
      </c>
      <c r="AB34" s="38">
        <f t="shared" si="15"/>
        <v>16.74372197</v>
      </c>
      <c r="AC34" s="47" t="s">
        <v>37</v>
      </c>
    </row>
    <row r="35">
      <c r="A35" s="52"/>
      <c r="B35" s="114"/>
      <c r="C35" s="114"/>
      <c r="D35" s="53" t="s">
        <v>95</v>
      </c>
      <c r="E35" s="83" t="s">
        <v>96</v>
      </c>
      <c r="F35" s="54" t="s">
        <v>97</v>
      </c>
      <c r="G35" s="55">
        <v>100.0</v>
      </c>
      <c r="H35" s="59">
        <f>H37+H46+H55</f>
        <v>6355000000</v>
      </c>
      <c r="I35" s="35">
        <v>0.0</v>
      </c>
      <c r="J35" s="113">
        <f>J37+J46+J55</f>
        <v>0</v>
      </c>
      <c r="K35" s="55">
        <v>100.0</v>
      </c>
      <c r="L35" s="59">
        <f>L37+L46+L55</f>
        <v>2930000000</v>
      </c>
      <c r="M35" s="55">
        <v>0.0</v>
      </c>
      <c r="N35" s="59">
        <f>N37+N46+N55</f>
        <v>154310248</v>
      </c>
      <c r="O35" s="55">
        <v>0.0</v>
      </c>
      <c r="P35" s="59">
        <f>P37+P46+P55</f>
        <v>244176611</v>
      </c>
      <c r="Q35" s="55">
        <v>0.0</v>
      </c>
      <c r="R35" s="59">
        <f>R37+R46+R55</f>
        <v>665576672</v>
      </c>
      <c r="S35" s="55">
        <v>0.0</v>
      </c>
      <c r="T35" s="59">
        <f>T37+T46+T55</f>
        <v>0</v>
      </c>
      <c r="U35" s="55">
        <f t="shared" si="4"/>
        <v>0</v>
      </c>
      <c r="V35" s="59">
        <f t="shared" si="12"/>
        <v>1064063531</v>
      </c>
      <c r="W35" s="58">
        <f t="shared" si="5"/>
        <v>0</v>
      </c>
      <c r="X35" s="115">
        <f t="shared" si="13"/>
        <v>36.31616147</v>
      </c>
      <c r="Y35" s="55">
        <f t="shared" si="6"/>
        <v>0</v>
      </c>
      <c r="Z35" s="59">
        <f t="shared" si="14"/>
        <v>1064063531</v>
      </c>
      <c r="AA35" s="58">
        <f t="shared" si="7"/>
        <v>0</v>
      </c>
      <c r="AB35" s="52">
        <f t="shared" si="15"/>
        <v>16.74372197</v>
      </c>
      <c r="AC35" s="53" t="s">
        <v>37</v>
      </c>
    </row>
    <row r="36">
      <c r="A36" s="17"/>
      <c r="B36" s="17"/>
      <c r="C36" s="17"/>
      <c r="D36" s="17"/>
      <c r="E36" s="17"/>
      <c r="F36" s="54" t="s">
        <v>98</v>
      </c>
      <c r="G36" s="55">
        <v>100.0</v>
      </c>
      <c r="H36" s="17"/>
      <c r="I36" s="35">
        <v>0.0</v>
      </c>
      <c r="J36" s="17"/>
      <c r="K36" s="55">
        <v>100.0</v>
      </c>
      <c r="L36" s="17"/>
      <c r="M36" s="55">
        <v>0.0</v>
      </c>
      <c r="N36" s="17"/>
      <c r="O36" s="55">
        <v>0.0</v>
      </c>
      <c r="P36" s="17"/>
      <c r="Q36" s="55">
        <v>0.0</v>
      </c>
      <c r="R36" s="17"/>
      <c r="S36" s="55">
        <v>0.0</v>
      </c>
      <c r="T36" s="17"/>
      <c r="U36" s="55">
        <f t="shared" si="4"/>
        <v>0</v>
      </c>
      <c r="V36" s="17"/>
      <c r="W36" s="58">
        <f t="shared" si="5"/>
        <v>0</v>
      </c>
      <c r="X36" s="17"/>
      <c r="Y36" s="55">
        <f t="shared" si="6"/>
        <v>0</v>
      </c>
      <c r="Z36" s="17"/>
      <c r="AA36" s="58">
        <f t="shared" si="7"/>
        <v>0</v>
      </c>
      <c r="AB36" s="17"/>
      <c r="AC36" s="17"/>
    </row>
    <row r="37">
      <c r="A37" s="62"/>
      <c r="B37" s="63"/>
      <c r="C37" s="63"/>
      <c r="D37" s="64" t="s">
        <v>99</v>
      </c>
      <c r="E37" s="65" t="s">
        <v>100</v>
      </c>
      <c r="F37" s="65" t="s">
        <v>101</v>
      </c>
      <c r="G37" s="66">
        <f>G38+G39+G42+G43</f>
        <v>246</v>
      </c>
      <c r="H37" s="71">
        <f>SUM(H38:H45)</f>
        <v>1840000000</v>
      </c>
      <c r="I37" s="68">
        <f>I38+I39+I42+I43</f>
        <v>0</v>
      </c>
      <c r="J37" s="69">
        <f>SUM(J38:J45)</f>
        <v>0</v>
      </c>
      <c r="K37" s="66">
        <f>K38+K39+K42+K43</f>
        <v>71</v>
      </c>
      <c r="L37" s="71">
        <f>SUM(L38:L45)</f>
        <v>740000000</v>
      </c>
      <c r="M37" s="66">
        <f>M38+M39+M42+M43</f>
        <v>1</v>
      </c>
      <c r="N37" s="71">
        <f>SUM(N38:N45)</f>
        <v>84107798</v>
      </c>
      <c r="O37" s="66">
        <f>O38+O39+O42+O43</f>
        <v>34</v>
      </c>
      <c r="P37" s="71">
        <f>SUM(P38:P45)</f>
        <v>69003500</v>
      </c>
      <c r="Q37" s="66">
        <f>Q38+Q39+Q42+Q43</f>
        <v>35</v>
      </c>
      <c r="R37" s="71">
        <f>SUM(R38:R45)</f>
        <v>159455200</v>
      </c>
      <c r="S37" s="66">
        <f>S38+S39+S42+S43</f>
        <v>0</v>
      </c>
      <c r="T37" s="71">
        <f>SUM(T38:T45)</f>
        <v>0</v>
      </c>
      <c r="U37" s="66">
        <f t="shared" si="4"/>
        <v>70</v>
      </c>
      <c r="V37" s="71">
        <f t="shared" ref="V37:V87" si="16">N37+P37+R37+T37</f>
        <v>312566498</v>
      </c>
      <c r="W37" s="62">
        <f t="shared" si="5"/>
        <v>98.5915493</v>
      </c>
      <c r="X37" s="72">
        <f t="shared" ref="X37:X71" si="17">(V37/L37)*100</f>
        <v>42.23871595</v>
      </c>
      <c r="Y37" s="66">
        <f t="shared" si="6"/>
        <v>70</v>
      </c>
      <c r="Z37" s="71">
        <f t="shared" ref="Z37:Z107" si="18">J37+V37</f>
        <v>312566498</v>
      </c>
      <c r="AA37" s="62">
        <f t="shared" si="7"/>
        <v>28.45528455</v>
      </c>
      <c r="AB37" s="62">
        <f t="shared" ref="AB37:AB107" si="19">(Z37/H37)*100</f>
        <v>16.98730967</v>
      </c>
      <c r="AC37" s="64" t="s">
        <v>37</v>
      </c>
    </row>
    <row r="38">
      <c r="A38" s="73"/>
      <c r="B38" s="74"/>
      <c r="C38" s="74"/>
      <c r="D38" s="75" t="s">
        <v>102</v>
      </c>
      <c r="E38" s="76" t="s">
        <v>103</v>
      </c>
      <c r="F38" s="76" t="s">
        <v>104</v>
      </c>
      <c r="G38" s="77">
        <v>8.0</v>
      </c>
      <c r="H38" s="78">
        <v>2.3E8</v>
      </c>
      <c r="I38" s="79">
        <v>0.0</v>
      </c>
      <c r="J38" s="80">
        <v>0.0</v>
      </c>
      <c r="K38" s="77">
        <v>2.0</v>
      </c>
      <c r="L38" s="78">
        <v>6.0E7</v>
      </c>
      <c r="M38" s="77">
        <v>0.0</v>
      </c>
      <c r="N38" s="78">
        <v>1.185375E7</v>
      </c>
      <c r="O38" s="77">
        <v>1.0</v>
      </c>
      <c r="P38" s="78">
        <v>9423500.0</v>
      </c>
      <c r="Q38" s="77">
        <v>1.0</v>
      </c>
      <c r="R38" s="78">
        <v>1.37976E7</v>
      </c>
      <c r="S38" s="77">
        <v>0.0</v>
      </c>
      <c r="T38" s="78">
        <v>0.0</v>
      </c>
      <c r="U38" s="77">
        <f t="shared" si="4"/>
        <v>2</v>
      </c>
      <c r="V38" s="81">
        <f t="shared" si="16"/>
        <v>35074850</v>
      </c>
      <c r="W38" s="73">
        <f t="shared" si="5"/>
        <v>100</v>
      </c>
      <c r="X38" s="82">
        <f t="shared" si="17"/>
        <v>58.45808333</v>
      </c>
      <c r="Y38" s="77">
        <f t="shared" si="6"/>
        <v>2</v>
      </c>
      <c r="Z38" s="81">
        <f t="shared" si="18"/>
        <v>35074850</v>
      </c>
      <c r="AA38" s="73">
        <f t="shared" si="7"/>
        <v>25</v>
      </c>
      <c r="AB38" s="73">
        <f t="shared" si="19"/>
        <v>15.24993478</v>
      </c>
      <c r="AC38" s="75" t="s">
        <v>37</v>
      </c>
    </row>
    <row r="39">
      <c r="A39" s="73"/>
      <c r="B39" s="74"/>
      <c r="C39" s="74"/>
      <c r="D39" s="75" t="s">
        <v>105</v>
      </c>
      <c r="E39" s="76" t="s">
        <v>106</v>
      </c>
      <c r="F39" s="76" t="s">
        <v>107</v>
      </c>
      <c r="G39" s="77">
        <v>133.0</v>
      </c>
      <c r="H39" s="78">
        <v>1.9E8</v>
      </c>
      <c r="I39" s="79">
        <v>0.0</v>
      </c>
      <c r="J39" s="80">
        <v>0.0</v>
      </c>
      <c r="K39" s="77">
        <v>38.0</v>
      </c>
      <c r="L39" s="78">
        <v>5.0E7</v>
      </c>
      <c r="M39" s="77">
        <v>0.0</v>
      </c>
      <c r="N39" s="78">
        <v>8710000.0</v>
      </c>
      <c r="O39" s="77">
        <v>19.0</v>
      </c>
      <c r="P39" s="78">
        <v>916250.0</v>
      </c>
      <c r="Q39" s="77">
        <v>19.0</v>
      </c>
      <c r="R39" s="78">
        <v>1.61695E7</v>
      </c>
      <c r="S39" s="77">
        <v>0.0</v>
      </c>
      <c r="T39" s="78">
        <v>0.0</v>
      </c>
      <c r="U39" s="77">
        <f t="shared" si="4"/>
        <v>38</v>
      </c>
      <c r="V39" s="81">
        <f t="shared" si="16"/>
        <v>25795750</v>
      </c>
      <c r="W39" s="73">
        <f t="shared" si="5"/>
        <v>100</v>
      </c>
      <c r="X39" s="82">
        <f t="shared" si="17"/>
        <v>51.5915</v>
      </c>
      <c r="Y39" s="77">
        <f t="shared" si="6"/>
        <v>38</v>
      </c>
      <c r="Z39" s="81">
        <f t="shared" si="18"/>
        <v>25795750</v>
      </c>
      <c r="AA39" s="73">
        <f t="shared" si="7"/>
        <v>28.57142857</v>
      </c>
      <c r="AB39" s="73">
        <f t="shared" si="19"/>
        <v>13.57671053</v>
      </c>
      <c r="AC39" s="75" t="s">
        <v>37</v>
      </c>
    </row>
    <row r="40">
      <c r="A40" s="73"/>
      <c r="B40" s="74"/>
      <c r="C40" s="74"/>
      <c r="D40" s="75" t="s">
        <v>108</v>
      </c>
      <c r="E40" s="76" t="s">
        <v>109</v>
      </c>
      <c r="F40" s="76" t="s">
        <v>110</v>
      </c>
      <c r="G40" s="77">
        <v>7.0</v>
      </c>
      <c r="H40" s="78">
        <v>1.5E8</v>
      </c>
      <c r="I40" s="79">
        <v>0.0</v>
      </c>
      <c r="J40" s="80">
        <v>0.0</v>
      </c>
      <c r="K40" s="77">
        <v>2.0</v>
      </c>
      <c r="L40" s="78">
        <v>4.0E7</v>
      </c>
      <c r="M40" s="77">
        <v>0.0</v>
      </c>
      <c r="N40" s="78">
        <v>2099500.0</v>
      </c>
      <c r="O40" s="77">
        <v>1.0</v>
      </c>
      <c r="P40" s="78">
        <v>7930000.0</v>
      </c>
      <c r="Q40" s="77">
        <v>1.0</v>
      </c>
      <c r="R40" s="78">
        <v>1.27857E7</v>
      </c>
      <c r="S40" s="77">
        <v>0.0</v>
      </c>
      <c r="T40" s="78">
        <v>0.0</v>
      </c>
      <c r="U40" s="77">
        <f t="shared" si="4"/>
        <v>2</v>
      </c>
      <c r="V40" s="81">
        <f t="shared" si="16"/>
        <v>22815200</v>
      </c>
      <c r="W40" s="73">
        <f t="shared" si="5"/>
        <v>100</v>
      </c>
      <c r="X40" s="82">
        <f t="shared" si="17"/>
        <v>57.038</v>
      </c>
      <c r="Y40" s="77">
        <f t="shared" si="6"/>
        <v>2</v>
      </c>
      <c r="Z40" s="81">
        <f t="shared" si="18"/>
        <v>22815200</v>
      </c>
      <c r="AA40" s="73">
        <f t="shared" si="7"/>
        <v>28.57142857</v>
      </c>
      <c r="AB40" s="73">
        <f t="shared" si="19"/>
        <v>15.21013333</v>
      </c>
      <c r="AC40" s="75" t="s">
        <v>37</v>
      </c>
    </row>
    <row r="41">
      <c r="A41" s="73"/>
      <c r="B41" s="74"/>
      <c r="C41" s="74"/>
      <c r="D41" s="75" t="s">
        <v>111</v>
      </c>
      <c r="E41" s="76" t="s">
        <v>112</v>
      </c>
      <c r="F41" s="76" t="s">
        <v>113</v>
      </c>
      <c r="G41" s="77">
        <v>7.0</v>
      </c>
      <c r="H41" s="78">
        <v>9.5E7</v>
      </c>
      <c r="I41" s="79">
        <v>0.0</v>
      </c>
      <c r="J41" s="80">
        <v>0.0</v>
      </c>
      <c r="K41" s="77">
        <v>2.0</v>
      </c>
      <c r="L41" s="78">
        <v>2.5E7</v>
      </c>
      <c r="M41" s="77">
        <v>0.0</v>
      </c>
      <c r="N41" s="78">
        <v>3970000.0</v>
      </c>
      <c r="O41" s="77">
        <v>1.0</v>
      </c>
      <c r="P41" s="78">
        <v>0.0</v>
      </c>
      <c r="Q41" s="77">
        <v>1.0</v>
      </c>
      <c r="R41" s="78">
        <v>1.23739E7</v>
      </c>
      <c r="S41" s="77">
        <v>0.0</v>
      </c>
      <c r="T41" s="78">
        <v>0.0</v>
      </c>
      <c r="U41" s="77">
        <f t="shared" si="4"/>
        <v>2</v>
      </c>
      <c r="V41" s="81">
        <f t="shared" si="16"/>
        <v>16343900</v>
      </c>
      <c r="W41" s="73">
        <f t="shared" si="5"/>
        <v>100</v>
      </c>
      <c r="X41" s="82">
        <f t="shared" si="17"/>
        <v>65.3756</v>
      </c>
      <c r="Y41" s="77">
        <f t="shared" si="6"/>
        <v>2</v>
      </c>
      <c r="Z41" s="81">
        <f t="shared" si="18"/>
        <v>16343900</v>
      </c>
      <c r="AA41" s="73">
        <f t="shared" si="7"/>
        <v>28.57142857</v>
      </c>
      <c r="AB41" s="73">
        <f t="shared" si="19"/>
        <v>17.20410526</v>
      </c>
      <c r="AC41" s="75" t="s">
        <v>37</v>
      </c>
    </row>
    <row r="42">
      <c r="A42" s="73"/>
      <c r="B42" s="74"/>
      <c r="C42" s="74"/>
      <c r="D42" s="75" t="s">
        <v>114</v>
      </c>
      <c r="E42" s="76" t="s">
        <v>115</v>
      </c>
      <c r="F42" s="76" t="s">
        <v>116</v>
      </c>
      <c r="G42" s="77">
        <v>14.0</v>
      </c>
      <c r="H42" s="78">
        <v>4.2E8</v>
      </c>
      <c r="I42" s="79">
        <v>0.0</v>
      </c>
      <c r="J42" s="80">
        <v>0.0</v>
      </c>
      <c r="K42" s="77">
        <v>5.0</v>
      </c>
      <c r="L42" s="78">
        <v>3.6E8</v>
      </c>
      <c r="M42" s="77">
        <v>1.0</v>
      </c>
      <c r="N42" s="78">
        <v>2.9101498E7</v>
      </c>
      <c r="O42" s="77">
        <v>1.0</v>
      </c>
      <c r="P42" s="78">
        <v>1.587875E7</v>
      </c>
      <c r="Q42" s="77">
        <v>2.0</v>
      </c>
      <c r="R42" s="78">
        <v>4.068155E7</v>
      </c>
      <c r="S42" s="77">
        <v>0.0</v>
      </c>
      <c r="T42" s="78">
        <v>0.0</v>
      </c>
      <c r="U42" s="77">
        <f t="shared" si="4"/>
        <v>4</v>
      </c>
      <c r="V42" s="81">
        <f t="shared" si="16"/>
        <v>85661798</v>
      </c>
      <c r="W42" s="73">
        <f t="shared" si="5"/>
        <v>80</v>
      </c>
      <c r="X42" s="82">
        <f t="shared" si="17"/>
        <v>23.79494389</v>
      </c>
      <c r="Y42" s="77">
        <f t="shared" si="6"/>
        <v>4</v>
      </c>
      <c r="Z42" s="81">
        <f t="shared" si="18"/>
        <v>85661798</v>
      </c>
      <c r="AA42" s="73">
        <f t="shared" si="7"/>
        <v>28.57142857</v>
      </c>
      <c r="AB42" s="73">
        <f t="shared" si="19"/>
        <v>20.39566619</v>
      </c>
      <c r="AC42" s="75" t="s">
        <v>37</v>
      </c>
    </row>
    <row r="43">
      <c r="A43" s="73"/>
      <c r="B43" s="74"/>
      <c r="C43" s="74"/>
      <c r="D43" s="75" t="s">
        <v>117</v>
      </c>
      <c r="E43" s="76" t="s">
        <v>118</v>
      </c>
      <c r="F43" s="76" t="s">
        <v>119</v>
      </c>
      <c r="G43" s="77">
        <v>91.0</v>
      </c>
      <c r="H43" s="78">
        <v>1.8E8</v>
      </c>
      <c r="I43" s="79">
        <v>0.0</v>
      </c>
      <c r="J43" s="80">
        <v>0.0</v>
      </c>
      <c r="K43" s="77">
        <v>26.0</v>
      </c>
      <c r="L43" s="78">
        <v>5.0E7</v>
      </c>
      <c r="M43" s="77">
        <v>0.0</v>
      </c>
      <c r="N43" s="78">
        <v>0.0</v>
      </c>
      <c r="O43" s="77">
        <v>13.0</v>
      </c>
      <c r="P43" s="78">
        <v>1.83665E7</v>
      </c>
      <c r="Q43" s="77">
        <v>13.0</v>
      </c>
      <c r="R43" s="78">
        <v>1.278575E7</v>
      </c>
      <c r="S43" s="77">
        <v>0.0</v>
      </c>
      <c r="T43" s="78">
        <v>0.0</v>
      </c>
      <c r="U43" s="77">
        <f t="shared" si="4"/>
        <v>26</v>
      </c>
      <c r="V43" s="81">
        <f t="shared" si="16"/>
        <v>31152250</v>
      </c>
      <c r="W43" s="73">
        <f t="shared" si="5"/>
        <v>100</v>
      </c>
      <c r="X43" s="82">
        <f t="shared" si="17"/>
        <v>62.3045</v>
      </c>
      <c r="Y43" s="77">
        <f t="shared" si="6"/>
        <v>26</v>
      </c>
      <c r="Z43" s="81">
        <f t="shared" si="18"/>
        <v>31152250</v>
      </c>
      <c r="AA43" s="73">
        <f t="shared" si="7"/>
        <v>28.57142857</v>
      </c>
      <c r="AB43" s="73">
        <f t="shared" si="19"/>
        <v>17.30680556</v>
      </c>
      <c r="AC43" s="75" t="s">
        <v>37</v>
      </c>
    </row>
    <row r="44">
      <c r="A44" s="73"/>
      <c r="B44" s="74"/>
      <c r="C44" s="74"/>
      <c r="D44" s="75" t="s">
        <v>120</v>
      </c>
      <c r="E44" s="76" t="s">
        <v>121</v>
      </c>
      <c r="F44" s="76" t="s">
        <v>122</v>
      </c>
      <c r="G44" s="77">
        <v>22.0</v>
      </c>
      <c r="H44" s="78">
        <v>4.5E8</v>
      </c>
      <c r="I44" s="79">
        <v>0.0</v>
      </c>
      <c r="J44" s="80">
        <v>0.0</v>
      </c>
      <c r="K44" s="77">
        <v>7.0</v>
      </c>
      <c r="L44" s="78">
        <v>1.2E8</v>
      </c>
      <c r="M44" s="77">
        <v>1.0</v>
      </c>
      <c r="N44" s="78">
        <v>2.316455E7</v>
      </c>
      <c r="O44" s="77">
        <v>2.0</v>
      </c>
      <c r="P44" s="78">
        <v>1.64885E7</v>
      </c>
      <c r="Q44" s="77">
        <v>2.0</v>
      </c>
      <c r="R44" s="78">
        <v>2.93337E7</v>
      </c>
      <c r="S44" s="77">
        <v>0.0</v>
      </c>
      <c r="T44" s="78">
        <v>0.0</v>
      </c>
      <c r="U44" s="77">
        <f t="shared" si="4"/>
        <v>5</v>
      </c>
      <c r="V44" s="81">
        <f t="shared" si="16"/>
        <v>68986750</v>
      </c>
      <c r="W44" s="73">
        <f t="shared" si="5"/>
        <v>71.42857143</v>
      </c>
      <c r="X44" s="82">
        <f t="shared" si="17"/>
        <v>57.48895833</v>
      </c>
      <c r="Y44" s="77">
        <f t="shared" si="6"/>
        <v>5</v>
      </c>
      <c r="Z44" s="81">
        <f t="shared" si="18"/>
        <v>68986750</v>
      </c>
      <c r="AA44" s="73">
        <f t="shared" si="7"/>
        <v>22.72727273</v>
      </c>
      <c r="AB44" s="73">
        <f t="shared" si="19"/>
        <v>15.33038889</v>
      </c>
      <c r="AC44" s="75" t="s">
        <v>37</v>
      </c>
    </row>
    <row r="45">
      <c r="A45" s="73"/>
      <c r="B45" s="74"/>
      <c r="C45" s="74"/>
      <c r="D45" s="75" t="s">
        <v>123</v>
      </c>
      <c r="E45" s="76" t="s">
        <v>124</v>
      </c>
      <c r="F45" s="76" t="s">
        <v>125</v>
      </c>
      <c r="G45" s="77">
        <v>7.0</v>
      </c>
      <c r="H45" s="78">
        <v>1.25E8</v>
      </c>
      <c r="I45" s="79">
        <v>0.0</v>
      </c>
      <c r="J45" s="80">
        <v>0.0</v>
      </c>
      <c r="K45" s="77">
        <v>2.0</v>
      </c>
      <c r="L45" s="78">
        <v>3.5E7</v>
      </c>
      <c r="M45" s="77">
        <v>0.0</v>
      </c>
      <c r="N45" s="78">
        <v>5208500.0</v>
      </c>
      <c r="O45" s="77">
        <v>1.0</v>
      </c>
      <c r="P45" s="78">
        <v>0.0</v>
      </c>
      <c r="Q45" s="77">
        <v>1.0</v>
      </c>
      <c r="R45" s="78">
        <v>2.15275E7</v>
      </c>
      <c r="S45" s="77">
        <v>0.0</v>
      </c>
      <c r="T45" s="78">
        <v>0.0</v>
      </c>
      <c r="U45" s="77">
        <f t="shared" si="4"/>
        <v>2</v>
      </c>
      <c r="V45" s="81">
        <f t="shared" si="16"/>
        <v>26736000</v>
      </c>
      <c r="W45" s="73">
        <f t="shared" si="5"/>
        <v>100</v>
      </c>
      <c r="X45" s="82">
        <f t="shared" si="17"/>
        <v>76.38857143</v>
      </c>
      <c r="Y45" s="77">
        <f t="shared" si="6"/>
        <v>2</v>
      </c>
      <c r="Z45" s="81">
        <f t="shared" si="18"/>
        <v>26736000</v>
      </c>
      <c r="AA45" s="73">
        <f t="shared" si="7"/>
        <v>28.57142857</v>
      </c>
      <c r="AB45" s="73">
        <f t="shared" si="19"/>
        <v>21.3888</v>
      </c>
      <c r="AC45" s="75" t="s">
        <v>37</v>
      </c>
    </row>
    <row r="46">
      <c r="A46" s="62"/>
      <c r="B46" s="63"/>
      <c r="C46" s="63"/>
      <c r="D46" s="64" t="s">
        <v>126</v>
      </c>
      <c r="E46" s="65" t="s">
        <v>127</v>
      </c>
      <c r="F46" s="65" t="s">
        <v>128</v>
      </c>
      <c r="G46" s="66">
        <f>G47+G48+G51+G52</f>
        <v>72</v>
      </c>
      <c r="H46" s="71">
        <f>SUM(H47:H54)</f>
        <v>900000000</v>
      </c>
      <c r="I46" s="68">
        <f>I47+I48+I51+I52</f>
        <v>0</v>
      </c>
      <c r="J46" s="69">
        <f>SUM(J47:J54)</f>
        <v>0</v>
      </c>
      <c r="K46" s="66">
        <f>K47+K48+K51+K52</f>
        <v>22</v>
      </c>
      <c r="L46" s="71">
        <f>SUM(L47:L54)</f>
        <v>950000000</v>
      </c>
      <c r="M46" s="66">
        <f>M47+M48+M51+M52</f>
        <v>0</v>
      </c>
      <c r="N46" s="71">
        <f>SUM(N47:N54)</f>
        <v>13785000</v>
      </c>
      <c r="O46" s="66">
        <f>O47+O48+O51+O52</f>
        <v>10</v>
      </c>
      <c r="P46" s="71">
        <f>SUM(P47:P54)</f>
        <v>102971361</v>
      </c>
      <c r="Q46" s="66">
        <f>Q47+Q48+Q51+Q52</f>
        <v>10</v>
      </c>
      <c r="R46" s="71">
        <f>SUM(R47:R54)</f>
        <v>259304850</v>
      </c>
      <c r="S46" s="66">
        <f>S47+S48+S51+S52</f>
        <v>0</v>
      </c>
      <c r="T46" s="71">
        <f>SUM(T47:T54)</f>
        <v>0</v>
      </c>
      <c r="U46" s="66">
        <f t="shared" si="4"/>
        <v>20</v>
      </c>
      <c r="V46" s="71">
        <f t="shared" si="16"/>
        <v>376061211</v>
      </c>
      <c r="W46" s="62">
        <f t="shared" si="5"/>
        <v>90.90909091</v>
      </c>
      <c r="X46" s="72">
        <f t="shared" si="17"/>
        <v>39.58539063</v>
      </c>
      <c r="Y46" s="66">
        <f t="shared" si="6"/>
        <v>20</v>
      </c>
      <c r="Z46" s="71">
        <f t="shared" si="18"/>
        <v>376061211</v>
      </c>
      <c r="AA46" s="62">
        <f t="shared" si="7"/>
        <v>27.77777778</v>
      </c>
      <c r="AB46" s="62">
        <f t="shared" si="19"/>
        <v>41.784579</v>
      </c>
      <c r="AC46" s="64" t="s">
        <v>37</v>
      </c>
    </row>
    <row r="47">
      <c r="A47" s="73"/>
      <c r="B47" s="74"/>
      <c r="C47" s="74"/>
      <c r="D47" s="75" t="s">
        <v>129</v>
      </c>
      <c r="E47" s="76" t="s">
        <v>130</v>
      </c>
      <c r="F47" s="76" t="s">
        <v>131</v>
      </c>
      <c r="G47" s="77">
        <v>8.0</v>
      </c>
      <c r="H47" s="78">
        <v>1.5E8</v>
      </c>
      <c r="I47" s="79">
        <v>0.0</v>
      </c>
      <c r="J47" s="80">
        <v>0.0</v>
      </c>
      <c r="K47" s="77">
        <v>2.0</v>
      </c>
      <c r="L47" s="78">
        <v>5.0E7</v>
      </c>
      <c r="M47" s="77">
        <v>0.0</v>
      </c>
      <c r="N47" s="78">
        <v>4723000.0</v>
      </c>
      <c r="O47" s="77">
        <v>1.0</v>
      </c>
      <c r="P47" s="78">
        <v>1.48015E7</v>
      </c>
      <c r="Q47" s="77">
        <v>1.0</v>
      </c>
      <c r="R47" s="78">
        <v>1.2163E7</v>
      </c>
      <c r="S47" s="77">
        <v>0.0</v>
      </c>
      <c r="T47" s="78">
        <v>0.0</v>
      </c>
      <c r="U47" s="77">
        <f t="shared" si="4"/>
        <v>2</v>
      </c>
      <c r="V47" s="81">
        <f t="shared" si="16"/>
        <v>31687500</v>
      </c>
      <c r="W47" s="73">
        <f t="shared" si="5"/>
        <v>100</v>
      </c>
      <c r="X47" s="82">
        <f t="shared" si="17"/>
        <v>63.375</v>
      </c>
      <c r="Y47" s="77">
        <f t="shared" si="6"/>
        <v>2</v>
      </c>
      <c r="Z47" s="81">
        <f t="shared" si="18"/>
        <v>31687500</v>
      </c>
      <c r="AA47" s="73">
        <f t="shared" si="7"/>
        <v>25</v>
      </c>
      <c r="AB47" s="73">
        <f t="shared" si="19"/>
        <v>21.125</v>
      </c>
      <c r="AC47" s="75" t="s">
        <v>37</v>
      </c>
    </row>
    <row r="48">
      <c r="A48" s="73"/>
      <c r="B48" s="74"/>
      <c r="C48" s="74"/>
      <c r="D48" s="75" t="s">
        <v>132</v>
      </c>
      <c r="E48" s="76" t="s">
        <v>133</v>
      </c>
      <c r="F48" s="76" t="s">
        <v>134</v>
      </c>
      <c r="G48" s="77">
        <v>42.0</v>
      </c>
      <c r="H48" s="78">
        <v>9.0E7</v>
      </c>
      <c r="I48" s="79">
        <v>0.0</v>
      </c>
      <c r="J48" s="80">
        <v>0.0</v>
      </c>
      <c r="K48" s="77">
        <v>12.0</v>
      </c>
      <c r="L48" s="78">
        <v>3.0E7</v>
      </c>
      <c r="M48" s="77">
        <v>0.0</v>
      </c>
      <c r="N48" s="78">
        <v>0.0</v>
      </c>
      <c r="O48" s="77">
        <v>6.0</v>
      </c>
      <c r="P48" s="78">
        <v>1.33055E7</v>
      </c>
      <c r="Q48" s="77">
        <v>6.0</v>
      </c>
      <c r="R48" s="78">
        <v>1.10275E7</v>
      </c>
      <c r="S48" s="77">
        <v>0.0</v>
      </c>
      <c r="T48" s="78">
        <v>0.0</v>
      </c>
      <c r="U48" s="77">
        <f t="shared" si="4"/>
        <v>12</v>
      </c>
      <c r="V48" s="81">
        <f t="shared" si="16"/>
        <v>24333000</v>
      </c>
      <c r="W48" s="73">
        <f t="shared" si="5"/>
        <v>100</v>
      </c>
      <c r="X48" s="82">
        <f t="shared" si="17"/>
        <v>81.11</v>
      </c>
      <c r="Y48" s="77">
        <f t="shared" si="6"/>
        <v>12</v>
      </c>
      <c r="Z48" s="81">
        <f t="shared" si="18"/>
        <v>24333000</v>
      </c>
      <c r="AA48" s="73">
        <f t="shared" si="7"/>
        <v>28.57142857</v>
      </c>
      <c r="AB48" s="73">
        <f t="shared" si="19"/>
        <v>27.03666667</v>
      </c>
      <c r="AC48" s="75" t="s">
        <v>37</v>
      </c>
    </row>
    <row r="49">
      <c r="A49" s="73"/>
      <c r="B49" s="74"/>
      <c r="C49" s="74"/>
      <c r="D49" s="75" t="s">
        <v>135</v>
      </c>
      <c r="E49" s="76" t="s">
        <v>136</v>
      </c>
      <c r="F49" s="76" t="s">
        <v>137</v>
      </c>
      <c r="G49" s="77">
        <v>7.0</v>
      </c>
      <c r="H49" s="78">
        <v>1.5E8</v>
      </c>
      <c r="I49" s="79">
        <v>0.0</v>
      </c>
      <c r="J49" s="80">
        <v>0.0</v>
      </c>
      <c r="K49" s="77">
        <v>2.0</v>
      </c>
      <c r="L49" s="78">
        <v>5.0E7</v>
      </c>
      <c r="M49" s="77">
        <v>0.0</v>
      </c>
      <c r="N49" s="78">
        <v>1815000.0</v>
      </c>
      <c r="O49" s="77">
        <v>1.0</v>
      </c>
      <c r="P49" s="78">
        <v>1.552875E7</v>
      </c>
      <c r="Q49" s="77">
        <v>1.0</v>
      </c>
      <c r="R49" s="78">
        <v>1.9196E7</v>
      </c>
      <c r="S49" s="77">
        <v>0.0</v>
      </c>
      <c r="T49" s="78">
        <v>0.0</v>
      </c>
      <c r="U49" s="77">
        <f t="shared" si="4"/>
        <v>2</v>
      </c>
      <c r="V49" s="81">
        <f t="shared" si="16"/>
        <v>36539750</v>
      </c>
      <c r="W49" s="73">
        <f t="shared" si="5"/>
        <v>100</v>
      </c>
      <c r="X49" s="82">
        <f t="shared" si="17"/>
        <v>73.0795</v>
      </c>
      <c r="Y49" s="77">
        <f t="shared" si="6"/>
        <v>2</v>
      </c>
      <c r="Z49" s="81">
        <f t="shared" si="18"/>
        <v>36539750</v>
      </c>
      <c r="AA49" s="73">
        <f t="shared" si="7"/>
        <v>28.57142857</v>
      </c>
      <c r="AB49" s="73">
        <f t="shared" si="19"/>
        <v>24.35983333</v>
      </c>
      <c r="AC49" s="75" t="s">
        <v>37</v>
      </c>
    </row>
    <row r="50">
      <c r="A50" s="73"/>
      <c r="B50" s="74"/>
      <c r="C50" s="74"/>
      <c r="D50" s="75" t="s">
        <v>138</v>
      </c>
      <c r="E50" s="76" t="s">
        <v>139</v>
      </c>
      <c r="F50" s="76" t="s">
        <v>140</v>
      </c>
      <c r="G50" s="77">
        <v>7.0</v>
      </c>
      <c r="H50" s="78">
        <v>6.0E7</v>
      </c>
      <c r="I50" s="79">
        <v>0.0</v>
      </c>
      <c r="J50" s="80">
        <v>0.0</v>
      </c>
      <c r="K50" s="77">
        <v>2.0</v>
      </c>
      <c r="L50" s="78">
        <v>2.0E7</v>
      </c>
      <c r="M50" s="77">
        <v>0.0</v>
      </c>
      <c r="N50" s="78">
        <v>1466000.0</v>
      </c>
      <c r="O50" s="77">
        <v>1.0</v>
      </c>
      <c r="P50" s="78">
        <v>5745500.0</v>
      </c>
      <c r="Q50" s="77">
        <v>1.0</v>
      </c>
      <c r="R50" s="78">
        <v>4462750.0</v>
      </c>
      <c r="S50" s="77">
        <v>0.0</v>
      </c>
      <c r="T50" s="78">
        <v>0.0</v>
      </c>
      <c r="U50" s="77">
        <f t="shared" si="4"/>
        <v>2</v>
      </c>
      <c r="V50" s="81">
        <f t="shared" si="16"/>
        <v>11674250</v>
      </c>
      <c r="W50" s="73">
        <f t="shared" si="5"/>
        <v>100</v>
      </c>
      <c r="X50" s="82">
        <f t="shared" si="17"/>
        <v>58.37125</v>
      </c>
      <c r="Y50" s="77">
        <f t="shared" si="6"/>
        <v>2</v>
      </c>
      <c r="Z50" s="81">
        <f t="shared" si="18"/>
        <v>11674250</v>
      </c>
      <c r="AA50" s="73">
        <f t="shared" si="7"/>
        <v>28.57142857</v>
      </c>
      <c r="AB50" s="73">
        <f t="shared" si="19"/>
        <v>19.45708333</v>
      </c>
      <c r="AC50" s="75" t="s">
        <v>37</v>
      </c>
    </row>
    <row r="51">
      <c r="A51" s="73"/>
      <c r="B51" s="74"/>
      <c r="C51" s="74"/>
      <c r="D51" s="75" t="s">
        <v>141</v>
      </c>
      <c r="E51" s="76" t="s">
        <v>142</v>
      </c>
      <c r="F51" s="76" t="s">
        <v>143</v>
      </c>
      <c r="G51" s="77">
        <v>8.0</v>
      </c>
      <c r="H51" s="78">
        <v>1.5E8</v>
      </c>
      <c r="I51" s="79">
        <v>0.0</v>
      </c>
      <c r="J51" s="80">
        <v>0.0</v>
      </c>
      <c r="K51" s="77">
        <v>4.0</v>
      </c>
      <c r="L51" s="78">
        <v>7.0E8</v>
      </c>
      <c r="M51" s="77">
        <v>0.0</v>
      </c>
      <c r="N51" s="78">
        <v>0.0</v>
      </c>
      <c r="O51" s="77">
        <v>1.0</v>
      </c>
      <c r="P51" s="78">
        <v>2.4848111E7</v>
      </c>
      <c r="Q51" s="77">
        <v>1.0</v>
      </c>
      <c r="R51" s="78">
        <v>1.9099885E8</v>
      </c>
      <c r="S51" s="77">
        <v>0.0</v>
      </c>
      <c r="T51" s="78">
        <v>0.0</v>
      </c>
      <c r="U51" s="77">
        <f t="shared" si="4"/>
        <v>2</v>
      </c>
      <c r="V51" s="81">
        <f t="shared" si="16"/>
        <v>215846961</v>
      </c>
      <c r="W51" s="73">
        <f t="shared" si="5"/>
        <v>50</v>
      </c>
      <c r="X51" s="82">
        <f t="shared" si="17"/>
        <v>30.83528014</v>
      </c>
      <c r="Y51" s="77">
        <f t="shared" si="6"/>
        <v>2</v>
      </c>
      <c r="Z51" s="81">
        <f t="shared" si="18"/>
        <v>215846961</v>
      </c>
      <c r="AA51" s="73">
        <f t="shared" si="7"/>
        <v>25</v>
      </c>
      <c r="AB51" s="73">
        <f t="shared" si="19"/>
        <v>143.897974</v>
      </c>
      <c r="AC51" s="75" t="s">
        <v>37</v>
      </c>
    </row>
    <row r="52">
      <c r="A52" s="73"/>
      <c r="B52" s="74"/>
      <c r="C52" s="74"/>
      <c r="D52" s="75" t="s">
        <v>144</v>
      </c>
      <c r="E52" s="76" t="s">
        <v>145</v>
      </c>
      <c r="F52" s="76" t="s">
        <v>146</v>
      </c>
      <c r="G52" s="77">
        <v>14.0</v>
      </c>
      <c r="H52" s="78">
        <v>9.0E7</v>
      </c>
      <c r="I52" s="79">
        <v>0.0</v>
      </c>
      <c r="J52" s="80">
        <v>0.0</v>
      </c>
      <c r="K52" s="77">
        <v>4.0</v>
      </c>
      <c r="L52" s="78">
        <v>3.0E7</v>
      </c>
      <c r="M52" s="77">
        <v>0.0</v>
      </c>
      <c r="N52" s="78">
        <v>1466000.0</v>
      </c>
      <c r="O52" s="77">
        <v>2.0</v>
      </c>
      <c r="P52" s="78">
        <v>1.3562E7</v>
      </c>
      <c r="Q52" s="77">
        <v>2.0</v>
      </c>
      <c r="R52" s="78">
        <v>5389500.0</v>
      </c>
      <c r="S52" s="77">
        <v>0.0</v>
      </c>
      <c r="T52" s="78">
        <v>0.0</v>
      </c>
      <c r="U52" s="77">
        <f t="shared" si="4"/>
        <v>4</v>
      </c>
      <c r="V52" s="81">
        <f t="shared" si="16"/>
        <v>20417500</v>
      </c>
      <c r="W52" s="73">
        <f t="shared" si="5"/>
        <v>100</v>
      </c>
      <c r="X52" s="82">
        <f t="shared" si="17"/>
        <v>68.05833333</v>
      </c>
      <c r="Y52" s="77">
        <f t="shared" si="6"/>
        <v>4</v>
      </c>
      <c r="Z52" s="81">
        <f t="shared" si="18"/>
        <v>20417500</v>
      </c>
      <c r="AA52" s="73">
        <f t="shared" si="7"/>
        <v>28.57142857</v>
      </c>
      <c r="AB52" s="73">
        <f t="shared" si="19"/>
        <v>22.68611111</v>
      </c>
      <c r="AC52" s="75" t="s">
        <v>37</v>
      </c>
    </row>
    <row r="53">
      <c r="A53" s="73"/>
      <c r="B53" s="74"/>
      <c r="C53" s="74"/>
      <c r="D53" s="75" t="s">
        <v>147</v>
      </c>
      <c r="E53" s="76" t="s">
        <v>148</v>
      </c>
      <c r="F53" s="76" t="s">
        <v>149</v>
      </c>
      <c r="G53" s="77">
        <v>7.0</v>
      </c>
      <c r="H53" s="78">
        <v>1.5E8</v>
      </c>
      <c r="I53" s="79">
        <v>0.0</v>
      </c>
      <c r="J53" s="80">
        <v>0.0</v>
      </c>
      <c r="K53" s="77">
        <v>2.0</v>
      </c>
      <c r="L53" s="78">
        <v>5.0E7</v>
      </c>
      <c r="M53" s="77">
        <v>0.0</v>
      </c>
      <c r="N53" s="78">
        <v>2849000.0</v>
      </c>
      <c r="O53" s="77">
        <v>1.0</v>
      </c>
      <c r="P53" s="78">
        <v>7398000.0</v>
      </c>
      <c r="Q53" s="77">
        <v>1.0</v>
      </c>
      <c r="R53" s="78">
        <v>1.229425E7</v>
      </c>
      <c r="S53" s="77">
        <v>0.0</v>
      </c>
      <c r="T53" s="78">
        <v>0.0</v>
      </c>
      <c r="U53" s="77">
        <f t="shared" si="4"/>
        <v>2</v>
      </c>
      <c r="V53" s="81">
        <f t="shared" si="16"/>
        <v>22541250</v>
      </c>
      <c r="W53" s="73">
        <f t="shared" si="5"/>
        <v>100</v>
      </c>
      <c r="X53" s="82">
        <f t="shared" si="17"/>
        <v>45.0825</v>
      </c>
      <c r="Y53" s="77">
        <f t="shared" si="6"/>
        <v>2</v>
      </c>
      <c r="Z53" s="81">
        <f t="shared" si="18"/>
        <v>22541250</v>
      </c>
      <c r="AA53" s="73">
        <f t="shared" si="7"/>
        <v>28.57142857</v>
      </c>
      <c r="AB53" s="73">
        <f t="shared" si="19"/>
        <v>15.0275</v>
      </c>
      <c r="AC53" s="75" t="s">
        <v>37</v>
      </c>
    </row>
    <row r="54">
      <c r="A54" s="73"/>
      <c r="B54" s="74"/>
      <c r="C54" s="74"/>
      <c r="D54" s="75" t="s">
        <v>150</v>
      </c>
      <c r="E54" s="76" t="s">
        <v>151</v>
      </c>
      <c r="F54" s="76" t="s">
        <v>152</v>
      </c>
      <c r="G54" s="77">
        <v>7.0</v>
      </c>
      <c r="H54" s="78">
        <v>6.0E7</v>
      </c>
      <c r="I54" s="79">
        <v>0.0</v>
      </c>
      <c r="J54" s="80">
        <v>0.0</v>
      </c>
      <c r="K54" s="77">
        <v>2.0</v>
      </c>
      <c r="L54" s="78">
        <v>2.0E7</v>
      </c>
      <c r="M54" s="77">
        <v>0.0</v>
      </c>
      <c r="N54" s="78">
        <v>1466000.0</v>
      </c>
      <c r="O54" s="77">
        <v>1.0</v>
      </c>
      <c r="P54" s="78">
        <v>7782000.0</v>
      </c>
      <c r="Q54" s="77">
        <v>1.0</v>
      </c>
      <c r="R54" s="78">
        <v>3773000.0</v>
      </c>
      <c r="S54" s="77">
        <v>0.0</v>
      </c>
      <c r="T54" s="78">
        <v>0.0</v>
      </c>
      <c r="U54" s="77">
        <f t="shared" si="4"/>
        <v>2</v>
      </c>
      <c r="V54" s="81">
        <f t="shared" si="16"/>
        <v>13021000</v>
      </c>
      <c r="W54" s="73">
        <f t="shared" si="5"/>
        <v>100</v>
      </c>
      <c r="X54" s="82">
        <f t="shared" si="17"/>
        <v>65.105</v>
      </c>
      <c r="Y54" s="77">
        <f t="shared" si="6"/>
        <v>2</v>
      </c>
      <c r="Z54" s="81">
        <f t="shared" si="18"/>
        <v>13021000</v>
      </c>
      <c r="AA54" s="73">
        <f t="shared" si="7"/>
        <v>28.57142857</v>
      </c>
      <c r="AB54" s="73">
        <f t="shared" si="19"/>
        <v>21.70166667</v>
      </c>
      <c r="AC54" s="75" t="s">
        <v>37</v>
      </c>
    </row>
    <row r="55">
      <c r="A55" s="62"/>
      <c r="B55" s="63"/>
      <c r="C55" s="63"/>
      <c r="D55" s="64" t="s">
        <v>153</v>
      </c>
      <c r="E55" s="65" t="s">
        <v>154</v>
      </c>
      <c r="F55" s="65" t="s">
        <v>155</v>
      </c>
      <c r="G55" s="66">
        <f>G56+G57+G60+G61</f>
        <v>70</v>
      </c>
      <c r="H55" s="71">
        <f>SUM(H56:H63)</f>
        <v>3615000000</v>
      </c>
      <c r="I55" s="68">
        <f>I56+I57+I60+I61</f>
        <v>0</v>
      </c>
      <c r="J55" s="69">
        <f>SUM(J56:J63)</f>
        <v>0</v>
      </c>
      <c r="K55" s="66">
        <f>K56+K57+K60+K61</f>
        <v>19</v>
      </c>
      <c r="L55" s="71">
        <f>SUM(L56:L63)</f>
        <v>1240000000</v>
      </c>
      <c r="M55" s="66">
        <f>M56+M57+M60+M61</f>
        <v>0</v>
      </c>
      <c r="N55" s="71">
        <f>SUM(N56:N63)</f>
        <v>56417450</v>
      </c>
      <c r="O55" s="66">
        <f>O56+O57+O60+O61</f>
        <v>8</v>
      </c>
      <c r="P55" s="71">
        <f>SUM(P56:P63)</f>
        <v>72201750</v>
      </c>
      <c r="Q55" s="66">
        <f>Q56+Q57+Q60+Q61</f>
        <v>9</v>
      </c>
      <c r="R55" s="71">
        <f>SUM(R56:R63)</f>
        <v>246816622</v>
      </c>
      <c r="S55" s="66">
        <f>S56+S57+S60+S61</f>
        <v>0</v>
      </c>
      <c r="T55" s="71">
        <f>SUM(T56:T63)</f>
        <v>0</v>
      </c>
      <c r="U55" s="66">
        <f t="shared" si="4"/>
        <v>17</v>
      </c>
      <c r="V55" s="71">
        <f t="shared" si="16"/>
        <v>375435822</v>
      </c>
      <c r="W55" s="62">
        <f t="shared" si="5"/>
        <v>89.47368421</v>
      </c>
      <c r="X55" s="72">
        <f t="shared" si="17"/>
        <v>30.27708242</v>
      </c>
      <c r="Y55" s="66">
        <f t="shared" si="6"/>
        <v>17</v>
      </c>
      <c r="Z55" s="71">
        <f t="shared" si="18"/>
        <v>375435822</v>
      </c>
      <c r="AA55" s="62">
        <f t="shared" si="7"/>
        <v>24.28571429</v>
      </c>
      <c r="AB55" s="62">
        <f t="shared" si="19"/>
        <v>10.38549992</v>
      </c>
      <c r="AC55" s="64" t="s">
        <v>37</v>
      </c>
    </row>
    <row r="56">
      <c r="A56" s="73"/>
      <c r="B56" s="74"/>
      <c r="C56" s="74"/>
      <c r="D56" s="75" t="s">
        <v>156</v>
      </c>
      <c r="E56" s="76" t="s">
        <v>157</v>
      </c>
      <c r="F56" s="76" t="s">
        <v>158</v>
      </c>
      <c r="G56" s="77">
        <v>14.0</v>
      </c>
      <c r="H56" s="78">
        <v>1.2E9</v>
      </c>
      <c r="I56" s="79">
        <v>0.0</v>
      </c>
      <c r="J56" s="80">
        <v>0.0</v>
      </c>
      <c r="K56" s="77">
        <v>3.0</v>
      </c>
      <c r="L56" s="78">
        <v>2.5E8</v>
      </c>
      <c r="M56" s="77">
        <v>0.0</v>
      </c>
      <c r="N56" s="78">
        <v>7074000.0</v>
      </c>
      <c r="O56" s="77">
        <v>1.0</v>
      </c>
      <c r="P56" s="78">
        <v>8930000.0</v>
      </c>
      <c r="Q56" s="77">
        <v>1.0</v>
      </c>
      <c r="R56" s="78">
        <v>1.8759E7</v>
      </c>
      <c r="S56" s="77">
        <v>0.0</v>
      </c>
      <c r="T56" s="78">
        <v>0.0</v>
      </c>
      <c r="U56" s="77">
        <f t="shared" si="4"/>
        <v>2</v>
      </c>
      <c r="V56" s="81">
        <f t="shared" si="16"/>
        <v>34763000</v>
      </c>
      <c r="W56" s="73">
        <f t="shared" si="5"/>
        <v>66.66666667</v>
      </c>
      <c r="X56" s="82">
        <f t="shared" si="17"/>
        <v>13.9052</v>
      </c>
      <c r="Y56" s="77">
        <f t="shared" si="6"/>
        <v>2</v>
      </c>
      <c r="Z56" s="81">
        <f t="shared" si="18"/>
        <v>34763000</v>
      </c>
      <c r="AA56" s="73">
        <f t="shared" si="7"/>
        <v>14.28571429</v>
      </c>
      <c r="AB56" s="73">
        <f t="shared" si="19"/>
        <v>2.896916667</v>
      </c>
      <c r="AC56" s="75" t="s">
        <v>37</v>
      </c>
    </row>
    <row r="57">
      <c r="A57" s="73"/>
      <c r="B57" s="74"/>
      <c r="C57" s="74"/>
      <c r="D57" s="75" t="s">
        <v>159</v>
      </c>
      <c r="E57" s="76" t="s">
        <v>160</v>
      </c>
      <c r="F57" s="76" t="s">
        <v>161</v>
      </c>
      <c r="G57" s="77">
        <v>21.0</v>
      </c>
      <c r="H57" s="78">
        <v>9.0E7</v>
      </c>
      <c r="I57" s="79">
        <v>0.0</v>
      </c>
      <c r="J57" s="80">
        <v>0.0</v>
      </c>
      <c r="K57" s="77">
        <v>6.0</v>
      </c>
      <c r="L57" s="78">
        <v>3.0E7</v>
      </c>
      <c r="M57" s="77">
        <v>0.0</v>
      </c>
      <c r="N57" s="78">
        <v>4504050.0</v>
      </c>
      <c r="O57" s="77">
        <v>3.0</v>
      </c>
      <c r="P57" s="78">
        <v>3466000.0</v>
      </c>
      <c r="Q57" s="77">
        <v>3.0</v>
      </c>
      <c r="R57" s="78">
        <v>1.43627E7</v>
      </c>
      <c r="S57" s="77">
        <v>0.0</v>
      </c>
      <c r="T57" s="78">
        <v>0.0</v>
      </c>
      <c r="U57" s="77">
        <f t="shared" si="4"/>
        <v>6</v>
      </c>
      <c r="V57" s="81">
        <f t="shared" si="16"/>
        <v>22332750</v>
      </c>
      <c r="W57" s="73">
        <f t="shared" si="5"/>
        <v>100</v>
      </c>
      <c r="X57" s="82">
        <f t="shared" si="17"/>
        <v>74.4425</v>
      </c>
      <c r="Y57" s="77">
        <f t="shared" si="6"/>
        <v>6</v>
      </c>
      <c r="Z57" s="81">
        <f t="shared" si="18"/>
        <v>22332750</v>
      </c>
      <c r="AA57" s="73">
        <f t="shared" si="7"/>
        <v>28.57142857</v>
      </c>
      <c r="AB57" s="73">
        <f t="shared" si="19"/>
        <v>24.81416667</v>
      </c>
      <c r="AC57" s="75" t="s">
        <v>37</v>
      </c>
    </row>
    <row r="58">
      <c r="A58" s="73"/>
      <c r="B58" s="74"/>
      <c r="C58" s="74"/>
      <c r="D58" s="75" t="s">
        <v>162</v>
      </c>
      <c r="E58" s="76" t="s">
        <v>163</v>
      </c>
      <c r="F58" s="76" t="s">
        <v>164</v>
      </c>
      <c r="G58" s="77">
        <v>10.0</v>
      </c>
      <c r="H58" s="78">
        <v>1.5E8</v>
      </c>
      <c r="I58" s="79">
        <v>0.0</v>
      </c>
      <c r="J58" s="80">
        <v>0.0</v>
      </c>
      <c r="K58" s="77">
        <v>3.0</v>
      </c>
      <c r="L58" s="78">
        <v>5.0E7</v>
      </c>
      <c r="M58" s="77">
        <v>1.0</v>
      </c>
      <c r="N58" s="78">
        <v>3925850.0</v>
      </c>
      <c r="O58" s="77">
        <v>1.0</v>
      </c>
      <c r="P58" s="78">
        <v>8385000.0</v>
      </c>
      <c r="Q58" s="77">
        <v>1.0</v>
      </c>
      <c r="R58" s="78">
        <v>2.0017872E7</v>
      </c>
      <c r="S58" s="77">
        <v>0.0</v>
      </c>
      <c r="T58" s="78">
        <v>0.0</v>
      </c>
      <c r="U58" s="77">
        <f t="shared" si="4"/>
        <v>3</v>
      </c>
      <c r="V58" s="81">
        <f t="shared" si="16"/>
        <v>32328722</v>
      </c>
      <c r="W58" s="73">
        <f t="shared" si="5"/>
        <v>100</v>
      </c>
      <c r="X58" s="82">
        <f t="shared" si="17"/>
        <v>64.657444</v>
      </c>
      <c r="Y58" s="77">
        <f t="shared" si="6"/>
        <v>3</v>
      </c>
      <c r="Z58" s="81">
        <f t="shared" si="18"/>
        <v>32328722</v>
      </c>
      <c r="AA58" s="73">
        <f t="shared" si="7"/>
        <v>30</v>
      </c>
      <c r="AB58" s="73">
        <f t="shared" si="19"/>
        <v>21.55248133</v>
      </c>
      <c r="AC58" s="75" t="s">
        <v>37</v>
      </c>
    </row>
    <row r="59">
      <c r="A59" s="73"/>
      <c r="B59" s="74"/>
      <c r="C59" s="74"/>
      <c r="D59" s="75" t="s">
        <v>165</v>
      </c>
      <c r="E59" s="76" t="s">
        <v>166</v>
      </c>
      <c r="F59" s="76" t="s">
        <v>167</v>
      </c>
      <c r="G59" s="77">
        <v>7.0</v>
      </c>
      <c r="H59" s="78">
        <v>6.0E7</v>
      </c>
      <c r="I59" s="79">
        <v>0.0</v>
      </c>
      <c r="J59" s="80">
        <v>0.0</v>
      </c>
      <c r="K59" s="77">
        <v>2.0</v>
      </c>
      <c r="L59" s="78">
        <v>2.0E7</v>
      </c>
      <c r="M59" s="77">
        <v>0.0</v>
      </c>
      <c r="N59" s="78">
        <v>5530600.0</v>
      </c>
      <c r="O59" s="77">
        <v>1.0</v>
      </c>
      <c r="P59" s="78">
        <v>2430750.0</v>
      </c>
      <c r="Q59" s="77">
        <v>1.0</v>
      </c>
      <c r="R59" s="78">
        <v>4173650.0</v>
      </c>
      <c r="S59" s="77">
        <v>0.0</v>
      </c>
      <c r="T59" s="78">
        <v>0.0</v>
      </c>
      <c r="U59" s="77">
        <f t="shared" si="4"/>
        <v>2</v>
      </c>
      <c r="V59" s="81">
        <f t="shared" si="16"/>
        <v>12135000</v>
      </c>
      <c r="W59" s="73">
        <f t="shared" si="5"/>
        <v>100</v>
      </c>
      <c r="X59" s="82">
        <f t="shared" si="17"/>
        <v>60.675</v>
      </c>
      <c r="Y59" s="77">
        <f t="shared" si="6"/>
        <v>2</v>
      </c>
      <c r="Z59" s="81">
        <f t="shared" si="18"/>
        <v>12135000</v>
      </c>
      <c r="AA59" s="73">
        <f t="shared" si="7"/>
        <v>28.57142857</v>
      </c>
      <c r="AB59" s="73">
        <f t="shared" si="19"/>
        <v>20.225</v>
      </c>
      <c r="AC59" s="75" t="s">
        <v>37</v>
      </c>
    </row>
    <row r="60">
      <c r="A60" s="73"/>
      <c r="B60" s="74"/>
      <c r="C60" s="74"/>
      <c r="D60" s="75" t="s">
        <v>168</v>
      </c>
      <c r="E60" s="76" t="s">
        <v>169</v>
      </c>
      <c r="F60" s="76" t="s">
        <v>170</v>
      </c>
      <c r="G60" s="77">
        <v>14.0</v>
      </c>
      <c r="H60" s="78">
        <v>1.8E9</v>
      </c>
      <c r="I60" s="79">
        <v>0.0</v>
      </c>
      <c r="J60" s="80">
        <v>0.0</v>
      </c>
      <c r="K60" s="77">
        <v>4.0</v>
      </c>
      <c r="L60" s="78">
        <v>7.85E8</v>
      </c>
      <c r="M60" s="77">
        <v>0.0</v>
      </c>
      <c r="N60" s="78">
        <v>1.74053E7</v>
      </c>
      <c r="O60" s="77">
        <v>1.0</v>
      </c>
      <c r="P60" s="78">
        <v>3.44735E7</v>
      </c>
      <c r="Q60" s="77">
        <v>2.0</v>
      </c>
      <c r="R60" s="78">
        <v>1.5071855E8</v>
      </c>
      <c r="S60" s="77">
        <v>0.0</v>
      </c>
      <c r="T60" s="78">
        <v>0.0</v>
      </c>
      <c r="U60" s="77">
        <f t="shared" si="4"/>
        <v>3</v>
      </c>
      <c r="V60" s="81">
        <f t="shared" si="16"/>
        <v>202597350</v>
      </c>
      <c r="W60" s="73">
        <f t="shared" si="5"/>
        <v>75</v>
      </c>
      <c r="X60" s="82">
        <f t="shared" si="17"/>
        <v>25.80857962</v>
      </c>
      <c r="Y60" s="77">
        <f t="shared" si="6"/>
        <v>3</v>
      </c>
      <c r="Z60" s="81">
        <f t="shared" si="18"/>
        <v>202597350</v>
      </c>
      <c r="AA60" s="73">
        <f t="shared" si="7"/>
        <v>21.42857143</v>
      </c>
      <c r="AB60" s="73">
        <f t="shared" si="19"/>
        <v>11.25540833</v>
      </c>
      <c r="AC60" s="75" t="s">
        <v>37</v>
      </c>
    </row>
    <row r="61">
      <c r="A61" s="73"/>
      <c r="B61" s="74"/>
      <c r="C61" s="74"/>
      <c r="D61" s="75" t="s">
        <v>171</v>
      </c>
      <c r="E61" s="76" t="s">
        <v>172</v>
      </c>
      <c r="F61" s="76" t="s">
        <v>173</v>
      </c>
      <c r="G61" s="77">
        <v>21.0</v>
      </c>
      <c r="H61" s="78">
        <v>1.05E8</v>
      </c>
      <c r="I61" s="79">
        <v>0.0</v>
      </c>
      <c r="J61" s="80">
        <v>0.0</v>
      </c>
      <c r="K61" s="77">
        <v>6.0</v>
      </c>
      <c r="L61" s="78">
        <v>3.5E7</v>
      </c>
      <c r="M61" s="77">
        <v>0.0</v>
      </c>
      <c r="N61" s="78">
        <v>5487800.0</v>
      </c>
      <c r="O61" s="77">
        <v>3.0</v>
      </c>
      <c r="P61" s="78">
        <v>9205500.0</v>
      </c>
      <c r="Q61" s="77">
        <v>3.0</v>
      </c>
      <c r="R61" s="78">
        <v>1.191295E7</v>
      </c>
      <c r="S61" s="77">
        <v>0.0</v>
      </c>
      <c r="T61" s="78">
        <v>0.0</v>
      </c>
      <c r="U61" s="77">
        <f t="shared" si="4"/>
        <v>6</v>
      </c>
      <c r="V61" s="81">
        <f t="shared" si="16"/>
        <v>26606250</v>
      </c>
      <c r="W61" s="73">
        <f t="shared" si="5"/>
        <v>100</v>
      </c>
      <c r="X61" s="82">
        <f t="shared" si="17"/>
        <v>76.01785714</v>
      </c>
      <c r="Y61" s="77">
        <f t="shared" si="6"/>
        <v>6</v>
      </c>
      <c r="Z61" s="81">
        <f t="shared" si="18"/>
        <v>26606250</v>
      </c>
      <c r="AA61" s="73">
        <f t="shared" si="7"/>
        <v>28.57142857</v>
      </c>
      <c r="AB61" s="73">
        <f t="shared" si="19"/>
        <v>25.33928571</v>
      </c>
      <c r="AC61" s="75" t="s">
        <v>37</v>
      </c>
    </row>
    <row r="62">
      <c r="A62" s="73"/>
      <c r="B62" s="74"/>
      <c r="C62" s="74"/>
      <c r="D62" s="75" t="s">
        <v>174</v>
      </c>
      <c r="E62" s="76" t="s">
        <v>175</v>
      </c>
      <c r="F62" s="76" t="s">
        <v>176</v>
      </c>
      <c r="G62" s="77">
        <v>13.0</v>
      </c>
      <c r="H62" s="78">
        <v>1.5E8</v>
      </c>
      <c r="I62" s="79">
        <v>0.0</v>
      </c>
      <c r="J62" s="80">
        <v>0.0</v>
      </c>
      <c r="K62" s="77">
        <v>4.0</v>
      </c>
      <c r="L62" s="78">
        <v>5.0E7</v>
      </c>
      <c r="M62" s="77">
        <v>0.0</v>
      </c>
      <c r="N62" s="78">
        <v>8627100.0</v>
      </c>
      <c r="O62" s="77">
        <v>1.0</v>
      </c>
      <c r="P62" s="78">
        <v>5311000.0</v>
      </c>
      <c r="Q62" s="77">
        <v>1.0</v>
      </c>
      <c r="R62" s="78">
        <v>1.643465E7</v>
      </c>
      <c r="S62" s="77">
        <v>0.0</v>
      </c>
      <c r="T62" s="78">
        <v>0.0</v>
      </c>
      <c r="U62" s="77">
        <f t="shared" si="4"/>
        <v>2</v>
      </c>
      <c r="V62" s="81">
        <f t="shared" si="16"/>
        <v>30372750</v>
      </c>
      <c r="W62" s="73">
        <f t="shared" si="5"/>
        <v>50</v>
      </c>
      <c r="X62" s="82">
        <f t="shared" si="17"/>
        <v>60.7455</v>
      </c>
      <c r="Y62" s="77">
        <f t="shared" si="6"/>
        <v>2</v>
      </c>
      <c r="Z62" s="81">
        <f t="shared" si="18"/>
        <v>30372750</v>
      </c>
      <c r="AA62" s="73">
        <f t="shared" si="7"/>
        <v>15.38461538</v>
      </c>
      <c r="AB62" s="73">
        <f t="shared" si="19"/>
        <v>20.2485</v>
      </c>
      <c r="AC62" s="75" t="s">
        <v>37</v>
      </c>
    </row>
    <row r="63">
      <c r="A63" s="73"/>
      <c r="B63" s="74"/>
      <c r="C63" s="74"/>
      <c r="D63" s="75" t="s">
        <v>177</v>
      </c>
      <c r="E63" s="76" t="s">
        <v>178</v>
      </c>
      <c r="F63" s="76" t="s">
        <v>179</v>
      </c>
      <c r="G63" s="77">
        <v>7.0</v>
      </c>
      <c r="H63" s="78">
        <v>6.0E7</v>
      </c>
      <c r="I63" s="79">
        <v>0.0</v>
      </c>
      <c r="J63" s="80">
        <v>0.0</v>
      </c>
      <c r="K63" s="77">
        <v>2.0</v>
      </c>
      <c r="L63" s="78">
        <v>2.0E7</v>
      </c>
      <c r="M63" s="77">
        <v>0.0</v>
      </c>
      <c r="N63" s="78">
        <v>3862750.0</v>
      </c>
      <c r="O63" s="77">
        <v>1.0</v>
      </c>
      <c r="P63" s="78">
        <v>0.0</v>
      </c>
      <c r="Q63" s="77">
        <v>1.0</v>
      </c>
      <c r="R63" s="78">
        <v>1.043725E7</v>
      </c>
      <c r="S63" s="77">
        <v>0.0</v>
      </c>
      <c r="T63" s="78">
        <v>0.0</v>
      </c>
      <c r="U63" s="77">
        <f t="shared" si="4"/>
        <v>2</v>
      </c>
      <c r="V63" s="81">
        <f t="shared" si="16"/>
        <v>14300000</v>
      </c>
      <c r="W63" s="73">
        <f t="shared" si="5"/>
        <v>100</v>
      </c>
      <c r="X63" s="82">
        <f t="shared" si="17"/>
        <v>71.5</v>
      </c>
      <c r="Y63" s="77">
        <f t="shared" si="6"/>
        <v>2</v>
      </c>
      <c r="Z63" s="81">
        <f t="shared" si="18"/>
        <v>14300000</v>
      </c>
      <c r="AA63" s="73">
        <f t="shared" si="7"/>
        <v>28.57142857</v>
      </c>
      <c r="AB63" s="73">
        <f t="shared" si="19"/>
        <v>23.83333333</v>
      </c>
      <c r="AC63" s="75" t="s">
        <v>37</v>
      </c>
    </row>
    <row r="64">
      <c r="A64" s="38"/>
      <c r="B64" s="47" t="s">
        <v>331</v>
      </c>
      <c r="C64" s="47"/>
      <c r="D64" s="86"/>
      <c r="E64" s="87"/>
      <c r="F64" s="48" t="s">
        <v>332</v>
      </c>
      <c r="G64" s="32">
        <v>70.0</v>
      </c>
      <c r="H64" s="46">
        <f t="shared" ref="H64:H65" si="20">H65</f>
        <v>3540000000</v>
      </c>
      <c r="I64" s="35">
        <v>0.0</v>
      </c>
      <c r="J64" s="49">
        <f t="shared" ref="J64:J65" si="21">J65</f>
        <v>0</v>
      </c>
      <c r="K64" s="32">
        <v>60.0</v>
      </c>
      <c r="L64" s="46">
        <f t="shared" ref="L64:L65" si="22">L65</f>
        <v>1780000000</v>
      </c>
      <c r="M64" s="32">
        <v>0.0</v>
      </c>
      <c r="N64" s="46">
        <f t="shared" ref="N64:N65" si="23">N65</f>
        <v>38455050</v>
      </c>
      <c r="O64" s="32">
        <v>0.0</v>
      </c>
      <c r="P64" s="46">
        <f t="shared" ref="P64:P65" si="24">P65</f>
        <v>295263000</v>
      </c>
      <c r="Q64" s="32">
        <v>0.0</v>
      </c>
      <c r="R64" s="46">
        <f t="shared" ref="R64:R65" si="25">R65</f>
        <v>330008301</v>
      </c>
      <c r="S64" s="32">
        <v>0.0</v>
      </c>
      <c r="T64" s="46">
        <f t="shared" ref="T64:T65" si="26">T65</f>
        <v>0</v>
      </c>
      <c r="U64" s="32">
        <f t="shared" si="4"/>
        <v>0</v>
      </c>
      <c r="V64" s="46">
        <f t="shared" si="16"/>
        <v>663726351</v>
      </c>
      <c r="W64" s="38">
        <f t="shared" si="5"/>
        <v>0</v>
      </c>
      <c r="X64" s="32">
        <f t="shared" si="17"/>
        <v>37.28799725</v>
      </c>
      <c r="Y64" s="32">
        <f t="shared" si="6"/>
        <v>0</v>
      </c>
      <c r="Z64" s="46">
        <f t="shared" si="18"/>
        <v>663726351</v>
      </c>
      <c r="AA64" s="38">
        <f t="shared" si="7"/>
        <v>0</v>
      </c>
      <c r="AB64" s="38">
        <f t="shared" si="19"/>
        <v>18.74933195</v>
      </c>
      <c r="AC64" s="47" t="s">
        <v>37</v>
      </c>
    </row>
    <row r="65">
      <c r="A65" s="38"/>
      <c r="B65" s="47"/>
      <c r="C65" s="47" t="s">
        <v>334</v>
      </c>
      <c r="D65" s="86"/>
      <c r="E65" s="87"/>
      <c r="F65" s="48" t="s">
        <v>332</v>
      </c>
      <c r="G65" s="32">
        <v>70.0</v>
      </c>
      <c r="H65" s="46">
        <f t="shared" si="20"/>
        <v>3540000000</v>
      </c>
      <c r="I65" s="35">
        <v>0.0</v>
      </c>
      <c r="J65" s="49">
        <f t="shared" si="21"/>
        <v>0</v>
      </c>
      <c r="K65" s="32">
        <v>60.0</v>
      </c>
      <c r="L65" s="46">
        <f t="shared" si="22"/>
        <v>1780000000</v>
      </c>
      <c r="M65" s="32">
        <v>0.0</v>
      </c>
      <c r="N65" s="46">
        <f t="shared" si="23"/>
        <v>38455050</v>
      </c>
      <c r="O65" s="32">
        <v>0.0</v>
      </c>
      <c r="P65" s="46">
        <f t="shared" si="24"/>
        <v>295263000</v>
      </c>
      <c r="Q65" s="32">
        <v>0.0</v>
      </c>
      <c r="R65" s="46">
        <f t="shared" si="25"/>
        <v>330008301</v>
      </c>
      <c r="S65" s="32">
        <v>0.0</v>
      </c>
      <c r="T65" s="46">
        <f t="shared" si="26"/>
        <v>0</v>
      </c>
      <c r="U65" s="32">
        <f t="shared" si="4"/>
        <v>0</v>
      </c>
      <c r="V65" s="46">
        <f t="shared" si="16"/>
        <v>663726351</v>
      </c>
      <c r="W65" s="38">
        <f t="shared" si="5"/>
        <v>0</v>
      </c>
      <c r="X65" s="32">
        <f t="shared" si="17"/>
        <v>37.28799725</v>
      </c>
      <c r="Y65" s="32">
        <f t="shared" si="6"/>
        <v>0</v>
      </c>
      <c r="Z65" s="46">
        <f t="shared" si="18"/>
        <v>663726351</v>
      </c>
      <c r="AA65" s="38">
        <f t="shared" si="7"/>
        <v>0</v>
      </c>
      <c r="AB65" s="38">
        <f t="shared" si="19"/>
        <v>18.74933195</v>
      </c>
      <c r="AC65" s="47" t="s">
        <v>37</v>
      </c>
    </row>
    <row r="66">
      <c r="A66" s="58"/>
      <c r="B66" s="88"/>
      <c r="C66" s="88"/>
      <c r="D66" s="88" t="s">
        <v>182</v>
      </c>
      <c r="E66" s="54" t="s">
        <v>183</v>
      </c>
      <c r="F66" s="54" t="s">
        <v>181</v>
      </c>
      <c r="G66" s="55">
        <v>85.0</v>
      </c>
      <c r="H66" s="57">
        <f>H67+H69+H71+H76</f>
        <v>3540000000</v>
      </c>
      <c r="I66" s="35">
        <v>0.0</v>
      </c>
      <c r="J66" s="49">
        <f>J67+J69+J71+J76</f>
        <v>0</v>
      </c>
      <c r="K66" s="55">
        <v>85.0</v>
      </c>
      <c r="L66" s="57">
        <f>L67+L69+L71+L76</f>
        <v>1780000000</v>
      </c>
      <c r="M66" s="55">
        <v>0.0</v>
      </c>
      <c r="N66" s="57">
        <f>N67+N69+N71+N76</f>
        <v>38455050</v>
      </c>
      <c r="O66" s="55">
        <v>0.0</v>
      </c>
      <c r="P66" s="57">
        <f>P67+P69+P71+P76</f>
        <v>295263000</v>
      </c>
      <c r="Q66" s="55">
        <v>0.0</v>
      </c>
      <c r="R66" s="57">
        <f>R67+R69+R71+R76</f>
        <v>330008301</v>
      </c>
      <c r="S66" s="55">
        <v>0.0</v>
      </c>
      <c r="T66" s="57">
        <f>T67+T69+T71+T76</f>
        <v>0</v>
      </c>
      <c r="U66" s="55">
        <f t="shared" si="4"/>
        <v>0</v>
      </c>
      <c r="V66" s="57">
        <f t="shared" si="16"/>
        <v>663726351</v>
      </c>
      <c r="W66" s="58">
        <f t="shared" si="5"/>
        <v>0</v>
      </c>
      <c r="X66" s="55">
        <f t="shared" si="17"/>
        <v>37.28799725</v>
      </c>
      <c r="Y66" s="55">
        <f t="shared" si="6"/>
        <v>0</v>
      </c>
      <c r="Z66" s="57">
        <f t="shared" si="18"/>
        <v>663726351</v>
      </c>
      <c r="AA66" s="58">
        <f t="shared" si="7"/>
        <v>0</v>
      </c>
      <c r="AB66" s="58">
        <f t="shared" si="19"/>
        <v>18.74933195</v>
      </c>
      <c r="AC66" s="88" t="s">
        <v>37</v>
      </c>
    </row>
    <row r="67">
      <c r="A67" s="62"/>
      <c r="B67" s="63"/>
      <c r="C67" s="63"/>
      <c r="D67" s="64" t="s">
        <v>186</v>
      </c>
      <c r="E67" s="65" t="s">
        <v>187</v>
      </c>
      <c r="F67" s="65" t="s">
        <v>349</v>
      </c>
      <c r="G67" s="66">
        <f t="shared" ref="G67:T67" si="27">G68</f>
        <v>3</v>
      </c>
      <c r="H67" s="71">
        <f t="shared" si="27"/>
        <v>920000000</v>
      </c>
      <c r="I67" s="68">
        <f t="shared" si="27"/>
        <v>0</v>
      </c>
      <c r="J67" s="69">
        <f t="shared" si="27"/>
        <v>0</v>
      </c>
      <c r="K67" s="66">
        <f t="shared" si="27"/>
        <v>2</v>
      </c>
      <c r="L67" s="71">
        <f t="shared" si="27"/>
        <v>1090000000</v>
      </c>
      <c r="M67" s="66">
        <f t="shared" si="27"/>
        <v>0</v>
      </c>
      <c r="N67" s="71">
        <f t="shared" si="27"/>
        <v>23175050</v>
      </c>
      <c r="O67" s="66">
        <f t="shared" si="27"/>
        <v>0</v>
      </c>
      <c r="P67" s="71">
        <f t="shared" si="27"/>
        <v>6828250</v>
      </c>
      <c r="Q67" s="66">
        <f t="shared" si="27"/>
        <v>1</v>
      </c>
      <c r="R67" s="71">
        <f t="shared" si="27"/>
        <v>233266523</v>
      </c>
      <c r="S67" s="66">
        <f t="shared" si="27"/>
        <v>0</v>
      </c>
      <c r="T67" s="71">
        <f t="shared" si="27"/>
        <v>0</v>
      </c>
      <c r="U67" s="66">
        <f t="shared" si="4"/>
        <v>1</v>
      </c>
      <c r="V67" s="71">
        <f t="shared" si="16"/>
        <v>263269823</v>
      </c>
      <c r="W67" s="62">
        <f t="shared" si="5"/>
        <v>50</v>
      </c>
      <c r="X67" s="72">
        <f t="shared" si="17"/>
        <v>24.15319477</v>
      </c>
      <c r="Y67" s="66">
        <f t="shared" si="6"/>
        <v>1</v>
      </c>
      <c r="Z67" s="71">
        <f t="shared" si="18"/>
        <v>263269823</v>
      </c>
      <c r="AA67" s="62">
        <f t="shared" si="7"/>
        <v>33.33333333</v>
      </c>
      <c r="AB67" s="62">
        <f t="shared" si="19"/>
        <v>28.61628511</v>
      </c>
      <c r="AC67" s="64" t="s">
        <v>37</v>
      </c>
    </row>
    <row r="68">
      <c r="A68" s="73"/>
      <c r="B68" s="74"/>
      <c r="C68" s="74"/>
      <c r="D68" s="75" t="s">
        <v>189</v>
      </c>
      <c r="E68" s="76" t="s">
        <v>190</v>
      </c>
      <c r="F68" s="76" t="s">
        <v>191</v>
      </c>
      <c r="G68" s="77">
        <v>3.0</v>
      </c>
      <c r="H68" s="78">
        <v>9.2E8</v>
      </c>
      <c r="I68" s="79">
        <v>0.0</v>
      </c>
      <c r="J68" s="80">
        <v>0.0</v>
      </c>
      <c r="K68" s="77">
        <v>2.0</v>
      </c>
      <c r="L68" s="78">
        <v>1.09E9</v>
      </c>
      <c r="M68" s="77">
        <v>0.0</v>
      </c>
      <c r="N68" s="89">
        <v>2.317505E7</v>
      </c>
      <c r="O68" s="77">
        <v>0.0</v>
      </c>
      <c r="P68" s="78">
        <f>7268250-440000</f>
        <v>6828250</v>
      </c>
      <c r="Q68" s="77">
        <v>1.0</v>
      </c>
      <c r="R68" s="78">
        <v>2.33266523E8</v>
      </c>
      <c r="S68" s="77">
        <v>0.0</v>
      </c>
      <c r="T68" s="78">
        <v>0.0</v>
      </c>
      <c r="U68" s="77">
        <f t="shared" si="4"/>
        <v>1</v>
      </c>
      <c r="V68" s="81">
        <f t="shared" si="16"/>
        <v>263269823</v>
      </c>
      <c r="W68" s="73">
        <f t="shared" si="5"/>
        <v>50</v>
      </c>
      <c r="X68" s="82">
        <f t="shared" si="17"/>
        <v>24.15319477</v>
      </c>
      <c r="Y68" s="77">
        <f t="shared" si="6"/>
        <v>1</v>
      </c>
      <c r="Z68" s="81">
        <f t="shared" si="18"/>
        <v>263269823</v>
      </c>
      <c r="AA68" s="73">
        <f t="shared" si="7"/>
        <v>33.33333333</v>
      </c>
      <c r="AB68" s="73">
        <f t="shared" si="19"/>
        <v>28.61628511</v>
      </c>
      <c r="AC68" s="75" t="s">
        <v>37</v>
      </c>
    </row>
    <row r="69">
      <c r="A69" s="62"/>
      <c r="B69" s="63"/>
      <c r="C69" s="63"/>
      <c r="D69" s="64" t="s">
        <v>192</v>
      </c>
      <c r="E69" s="65" t="s">
        <v>336</v>
      </c>
      <c r="F69" s="65" t="s">
        <v>337</v>
      </c>
      <c r="G69" s="66">
        <f t="shared" ref="G69:T69" si="28">G70</f>
        <v>9</v>
      </c>
      <c r="H69" s="71">
        <f t="shared" si="28"/>
        <v>675000000</v>
      </c>
      <c r="I69" s="68">
        <f t="shared" si="28"/>
        <v>0</v>
      </c>
      <c r="J69" s="69">
        <f t="shared" si="28"/>
        <v>0</v>
      </c>
      <c r="K69" s="66">
        <f t="shared" si="28"/>
        <v>2</v>
      </c>
      <c r="L69" s="71">
        <f t="shared" si="28"/>
        <v>175000000</v>
      </c>
      <c r="M69" s="66">
        <f t="shared" si="28"/>
        <v>0</v>
      </c>
      <c r="N69" s="71">
        <f t="shared" si="28"/>
        <v>0</v>
      </c>
      <c r="O69" s="66">
        <f t="shared" si="28"/>
        <v>0</v>
      </c>
      <c r="P69" s="71">
        <f t="shared" si="28"/>
        <v>0</v>
      </c>
      <c r="Q69" s="66">
        <f t="shared" si="28"/>
        <v>0</v>
      </c>
      <c r="R69" s="71">
        <f t="shared" si="28"/>
        <v>3249700</v>
      </c>
      <c r="S69" s="66">
        <f t="shared" si="28"/>
        <v>0</v>
      </c>
      <c r="T69" s="71">
        <f t="shared" si="28"/>
        <v>0</v>
      </c>
      <c r="U69" s="66">
        <f t="shared" si="4"/>
        <v>0</v>
      </c>
      <c r="V69" s="71">
        <f t="shared" si="16"/>
        <v>3249700</v>
      </c>
      <c r="W69" s="62">
        <f t="shared" si="5"/>
        <v>0</v>
      </c>
      <c r="X69" s="72">
        <f t="shared" si="17"/>
        <v>1.856971429</v>
      </c>
      <c r="Y69" s="66">
        <f t="shared" si="6"/>
        <v>0</v>
      </c>
      <c r="Z69" s="71">
        <f t="shared" si="18"/>
        <v>3249700</v>
      </c>
      <c r="AA69" s="62">
        <f t="shared" si="7"/>
        <v>0</v>
      </c>
      <c r="AB69" s="62">
        <f t="shared" si="19"/>
        <v>0.481437037</v>
      </c>
      <c r="AC69" s="64" t="s">
        <v>37</v>
      </c>
    </row>
    <row r="70">
      <c r="A70" s="73"/>
      <c r="B70" s="74"/>
      <c r="C70" s="74"/>
      <c r="D70" s="75" t="s">
        <v>195</v>
      </c>
      <c r="E70" s="76" t="s">
        <v>196</v>
      </c>
      <c r="F70" s="76" t="s">
        <v>197</v>
      </c>
      <c r="G70" s="77">
        <v>9.0</v>
      </c>
      <c r="H70" s="78">
        <v>6.75E8</v>
      </c>
      <c r="I70" s="79">
        <v>0.0</v>
      </c>
      <c r="J70" s="80">
        <v>0.0</v>
      </c>
      <c r="K70" s="77">
        <v>2.0</v>
      </c>
      <c r="L70" s="78">
        <v>1.75E8</v>
      </c>
      <c r="M70" s="77">
        <v>0.0</v>
      </c>
      <c r="N70" s="78">
        <v>0.0</v>
      </c>
      <c r="O70" s="77">
        <v>0.0</v>
      </c>
      <c r="P70" s="78">
        <v>0.0</v>
      </c>
      <c r="Q70" s="77">
        <v>0.0</v>
      </c>
      <c r="R70" s="78">
        <v>3249700.0</v>
      </c>
      <c r="S70" s="77">
        <v>0.0</v>
      </c>
      <c r="T70" s="78">
        <v>0.0</v>
      </c>
      <c r="U70" s="77">
        <f t="shared" si="4"/>
        <v>0</v>
      </c>
      <c r="V70" s="81">
        <f t="shared" si="16"/>
        <v>3249700</v>
      </c>
      <c r="W70" s="73">
        <f t="shared" si="5"/>
        <v>0</v>
      </c>
      <c r="X70" s="82">
        <f t="shared" si="17"/>
        <v>1.856971429</v>
      </c>
      <c r="Y70" s="77">
        <f t="shared" si="6"/>
        <v>0</v>
      </c>
      <c r="Z70" s="81">
        <f t="shared" si="18"/>
        <v>3249700</v>
      </c>
      <c r="AA70" s="73">
        <f t="shared" si="7"/>
        <v>0</v>
      </c>
      <c r="AB70" s="73">
        <f t="shared" si="19"/>
        <v>0.481437037</v>
      </c>
      <c r="AC70" s="75" t="s">
        <v>37</v>
      </c>
    </row>
    <row r="71">
      <c r="A71" s="62"/>
      <c r="B71" s="63"/>
      <c r="C71" s="63"/>
      <c r="D71" s="64" t="s">
        <v>198</v>
      </c>
      <c r="E71" s="65" t="s">
        <v>338</v>
      </c>
      <c r="F71" s="65" t="s">
        <v>339</v>
      </c>
      <c r="G71" s="66">
        <f t="shared" ref="G71:T71" si="29">SUM(G72:G75)</f>
        <v>13</v>
      </c>
      <c r="H71" s="71">
        <f t="shared" si="29"/>
        <v>1255000000</v>
      </c>
      <c r="I71" s="68">
        <f t="shared" si="29"/>
        <v>0</v>
      </c>
      <c r="J71" s="69">
        <f t="shared" si="29"/>
        <v>0</v>
      </c>
      <c r="K71" s="66">
        <f t="shared" si="29"/>
        <v>3</v>
      </c>
      <c r="L71" s="71">
        <f t="shared" si="29"/>
        <v>285000000</v>
      </c>
      <c r="M71" s="66">
        <f t="shared" si="29"/>
        <v>0</v>
      </c>
      <c r="N71" s="71">
        <f t="shared" si="29"/>
        <v>5590750</v>
      </c>
      <c r="O71" s="66">
        <f t="shared" si="29"/>
        <v>3</v>
      </c>
      <c r="P71" s="71">
        <f t="shared" si="29"/>
        <v>269837500</v>
      </c>
      <c r="Q71" s="66">
        <f t="shared" si="29"/>
        <v>0</v>
      </c>
      <c r="R71" s="71">
        <f t="shared" si="29"/>
        <v>6591150</v>
      </c>
      <c r="S71" s="66">
        <f t="shared" si="29"/>
        <v>0</v>
      </c>
      <c r="T71" s="71">
        <f t="shared" si="29"/>
        <v>0</v>
      </c>
      <c r="U71" s="66">
        <f t="shared" si="4"/>
        <v>3</v>
      </c>
      <c r="V71" s="71">
        <f t="shared" si="16"/>
        <v>282019400</v>
      </c>
      <c r="W71" s="62">
        <f t="shared" si="5"/>
        <v>100</v>
      </c>
      <c r="X71" s="72">
        <f t="shared" si="17"/>
        <v>98.95417544</v>
      </c>
      <c r="Y71" s="66">
        <f t="shared" si="6"/>
        <v>3</v>
      </c>
      <c r="Z71" s="71">
        <f t="shared" si="18"/>
        <v>282019400</v>
      </c>
      <c r="AA71" s="62">
        <f t="shared" si="7"/>
        <v>23.07692308</v>
      </c>
      <c r="AB71" s="62">
        <f t="shared" si="19"/>
        <v>22.47166534</v>
      </c>
      <c r="AC71" s="64" t="s">
        <v>37</v>
      </c>
    </row>
    <row r="72">
      <c r="A72" s="73"/>
      <c r="B72" s="74"/>
      <c r="C72" s="74"/>
      <c r="D72" s="75" t="s">
        <v>201</v>
      </c>
      <c r="E72" s="76" t="s">
        <v>202</v>
      </c>
      <c r="F72" s="76" t="s">
        <v>203</v>
      </c>
      <c r="G72" s="77">
        <v>1.0</v>
      </c>
      <c r="H72" s="78">
        <v>1.75E8</v>
      </c>
      <c r="I72" s="79">
        <v>0.0</v>
      </c>
      <c r="J72" s="80">
        <v>0.0</v>
      </c>
      <c r="K72" s="77">
        <v>0.0</v>
      </c>
      <c r="L72" s="78">
        <v>0.0</v>
      </c>
      <c r="M72" s="77">
        <v>0.0</v>
      </c>
      <c r="N72" s="78">
        <v>0.0</v>
      </c>
      <c r="O72" s="77">
        <v>0.0</v>
      </c>
      <c r="P72" s="78">
        <v>0.0</v>
      </c>
      <c r="Q72" s="77">
        <v>0.0</v>
      </c>
      <c r="R72" s="78">
        <v>0.0</v>
      </c>
      <c r="S72" s="77">
        <v>0.0</v>
      </c>
      <c r="T72" s="78">
        <v>0.0</v>
      </c>
      <c r="U72" s="77">
        <f t="shared" si="4"/>
        <v>0</v>
      </c>
      <c r="V72" s="81">
        <f t="shared" si="16"/>
        <v>0</v>
      </c>
      <c r="W72" s="73">
        <f t="shared" si="5"/>
        <v>0</v>
      </c>
      <c r="X72" s="82">
        <f t="shared" ref="X72:X73" si="30">IFERROR((V72/L72)*100,0)</f>
        <v>0</v>
      </c>
      <c r="Y72" s="77">
        <f t="shared" si="6"/>
        <v>0</v>
      </c>
      <c r="Z72" s="81">
        <f t="shared" si="18"/>
        <v>0</v>
      </c>
      <c r="AA72" s="73">
        <f t="shared" si="7"/>
        <v>0</v>
      </c>
      <c r="AB72" s="73">
        <f t="shared" si="19"/>
        <v>0</v>
      </c>
      <c r="AC72" s="75" t="s">
        <v>37</v>
      </c>
    </row>
    <row r="73">
      <c r="A73" s="73"/>
      <c r="B73" s="74"/>
      <c r="C73" s="74"/>
      <c r="D73" s="75" t="s">
        <v>204</v>
      </c>
      <c r="E73" s="76" t="s">
        <v>205</v>
      </c>
      <c r="F73" s="76" t="s">
        <v>206</v>
      </c>
      <c r="G73" s="77">
        <v>2.0</v>
      </c>
      <c r="H73" s="78">
        <v>2.3E8</v>
      </c>
      <c r="I73" s="79">
        <v>0.0</v>
      </c>
      <c r="J73" s="80">
        <v>0.0</v>
      </c>
      <c r="K73" s="77">
        <v>0.0</v>
      </c>
      <c r="L73" s="78">
        <v>0.0</v>
      </c>
      <c r="M73" s="77">
        <v>0.0</v>
      </c>
      <c r="N73" s="78">
        <v>0.0</v>
      </c>
      <c r="O73" s="77">
        <v>0.0</v>
      </c>
      <c r="P73" s="78">
        <v>0.0</v>
      </c>
      <c r="Q73" s="77">
        <v>0.0</v>
      </c>
      <c r="R73" s="78">
        <v>0.0</v>
      </c>
      <c r="S73" s="77">
        <v>0.0</v>
      </c>
      <c r="T73" s="78">
        <v>0.0</v>
      </c>
      <c r="U73" s="77">
        <f t="shared" si="4"/>
        <v>0</v>
      </c>
      <c r="V73" s="81">
        <f t="shared" si="16"/>
        <v>0</v>
      </c>
      <c r="W73" s="73">
        <f t="shared" si="5"/>
        <v>0</v>
      </c>
      <c r="X73" s="82">
        <f t="shared" si="30"/>
        <v>0</v>
      </c>
      <c r="Y73" s="77">
        <f t="shared" si="6"/>
        <v>0</v>
      </c>
      <c r="Z73" s="81">
        <f t="shared" si="18"/>
        <v>0</v>
      </c>
      <c r="AA73" s="73">
        <f t="shared" si="7"/>
        <v>0</v>
      </c>
      <c r="AB73" s="73">
        <f t="shared" si="19"/>
        <v>0</v>
      </c>
      <c r="AC73" s="75" t="s">
        <v>37</v>
      </c>
    </row>
    <row r="74">
      <c r="A74" s="73"/>
      <c r="B74" s="74"/>
      <c r="C74" s="74"/>
      <c r="D74" s="75" t="s">
        <v>207</v>
      </c>
      <c r="E74" s="76" t="s">
        <v>208</v>
      </c>
      <c r="F74" s="76" t="s">
        <v>209</v>
      </c>
      <c r="G74" s="77">
        <v>9.0</v>
      </c>
      <c r="H74" s="78">
        <v>6.75E8</v>
      </c>
      <c r="I74" s="79">
        <v>0.0</v>
      </c>
      <c r="J74" s="80">
        <v>0.0</v>
      </c>
      <c r="K74" s="77">
        <v>3.0</v>
      </c>
      <c r="L74" s="78">
        <v>2.85E8</v>
      </c>
      <c r="M74" s="77">
        <v>0.0</v>
      </c>
      <c r="N74" s="89">
        <v>5590750.0</v>
      </c>
      <c r="O74" s="77">
        <v>3.0</v>
      </c>
      <c r="P74" s="78">
        <v>2.698375E8</v>
      </c>
      <c r="Q74" s="77">
        <v>0.0</v>
      </c>
      <c r="R74" s="78">
        <v>6591150.0</v>
      </c>
      <c r="S74" s="77">
        <v>0.0</v>
      </c>
      <c r="T74" s="78">
        <v>0.0</v>
      </c>
      <c r="U74" s="77">
        <f t="shared" si="4"/>
        <v>3</v>
      </c>
      <c r="V74" s="81">
        <f t="shared" si="16"/>
        <v>282019400</v>
      </c>
      <c r="W74" s="73">
        <f t="shared" si="5"/>
        <v>100</v>
      </c>
      <c r="X74" s="82">
        <f>(V74/L74)*100</f>
        <v>98.95417544</v>
      </c>
      <c r="Y74" s="77">
        <f t="shared" si="6"/>
        <v>3</v>
      </c>
      <c r="Z74" s="81">
        <f t="shared" si="18"/>
        <v>282019400</v>
      </c>
      <c r="AA74" s="73">
        <f t="shared" si="7"/>
        <v>33.33333333</v>
      </c>
      <c r="AB74" s="73">
        <f t="shared" si="19"/>
        <v>41.78065185</v>
      </c>
      <c r="AC74" s="75" t="s">
        <v>37</v>
      </c>
    </row>
    <row r="75">
      <c r="A75" s="73"/>
      <c r="B75" s="74"/>
      <c r="C75" s="74"/>
      <c r="D75" s="75" t="s">
        <v>210</v>
      </c>
      <c r="E75" s="76" t="s">
        <v>211</v>
      </c>
      <c r="F75" s="76" t="s">
        <v>212</v>
      </c>
      <c r="G75" s="77">
        <v>1.0</v>
      </c>
      <c r="H75" s="78">
        <v>1.75E8</v>
      </c>
      <c r="I75" s="79">
        <v>0.0</v>
      </c>
      <c r="J75" s="80">
        <v>0.0</v>
      </c>
      <c r="K75" s="77">
        <v>0.0</v>
      </c>
      <c r="L75" s="78">
        <v>0.0</v>
      </c>
      <c r="M75" s="77">
        <v>0.0</v>
      </c>
      <c r="N75" s="78">
        <v>0.0</v>
      </c>
      <c r="O75" s="77">
        <v>0.0</v>
      </c>
      <c r="P75" s="78">
        <v>0.0</v>
      </c>
      <c r="Q75" s="77">
        <v>0.0</v>
      </c>
      <c r="R75" s="78">
        <v>0.0</v>
      </c>
      <c r="S75" s="77">
        <v>0.0</v>
      </c>
      <c r="T75" s="78">
        <v>0.0</v>
      </c>
      <c r="U75" s="77">
        <f t="shared" si="4"/>
        <v>0</v>
      </c>
      <c r="V75" s="81">
        <f t="shared" si="16"/>
        <v>0</v>
      </c>
      <c r="W75" s="73">
        <f t="shared" si="5"/>
        <v>0</v>
      </c>
      <c r="X75" s="82">
        <f>IFERROR((V75/L75)*100,0)</f>
        <v>0</v>
      </c>
      <c r="Y75" s="77">
        <f t="shared" si="6"/>
        <v>0</v>
      </c>
      <c r="Z75" s="81">
        <f t="shared" si="18"/>
        <v>0</v>
      </c>
      <c r="AA75" s="73">
        <f t="shared" si="7"/>
        <v>0</v>
      </c>
      <c r="AB75" s="73">
        <f t="shared" si="19"/>
        <v>0</v>
      </c>
      <c r="AC75" s="75" t="s">
        <v>37</v>
      </c>
    </row>
    <row r="76">
      <c r="A76" s="62"/>
      <c r="B76" s="63"/>
      <c r="C76" s="63"/>
      <c r="D76" s="64" t="s">
        <v>213</v>
      </c>
      <c r="E76" s="65" t="s">
        <v>214</v>
      </c>
      <c r="F76" s="65" t="s">
        <v>340</v>
      </c>
      <c r="G76" s="66">
        <v>18.0</v>
      </c>
      <c r="H76" s="71">
        <f>SUM(H77:H79)</f>
        <v>690000000</v>
      </c>
      <c r="I76" s="68">
        <v>0.0</v>
      </c>
      <c r="J76" s="69">
        <f>SUM(J77:J79)</f>
        <v>0</v>
      </c>
      <c r="K76" s="66">
        <v>5.0</v>
      </c>
      <c r="L76" s="71">
        <f>SUM(L77:L79)</f>
        <v>230000000</v>
      </c>
      <c r="M76" s="66">
        <v>0.0</v>
      </c>
      <c r="N76" s="71">
        <f>SUM(N77:N79)</f>
        <v>9689250</v>
      </c>
      <c r="O76" s="66">
        <v>0.0</v>
      </c>
      <c r="P76" s="71">
        <f>SUM(P77:P79)</f>
        <v>18597250</v>
      </c>
      <c r="Q76" s="66">
        <v>0.0</v>
      </c>
      <c r="R76" s="71">
        <f>SUM(R77:R79)</f>
        <v>86900928</v>
      </c>
      <c r="S76" s="66">
        <v>0.0</v>
      </c>
      <c r="T76" s="71">
        <f>SUM(T77:T79)</f>
        <v>0</v>
      </c>
      <c r="U76" s="66">
        <f t="shared" si="4"/>
        <v>0</v>
      </c>
      <c r="V76" s="71">
        <f t="shared" si="16"/>
        <v>115187428</v>
      </c>
      <c r="W76" s="62">
        <f t="shared" si="5"/>
        <v>0</v>
      </c>
      <c r="X76" s="72">
        <f t="shared" ref="X76:X108" si="31">(V76/L76)*100</f>
        <v>50.08149043</v>
      </c>
      <c r="Y76" s="66">
        <f t="shared" si="6"/>
        <v>0</v>
      </c>
      <c r="Z76" s="71">
        <f t="shared" si="18"/>
        <v>115187428</v>
      </c>
      <c r="AA76" s="62">
        <f t="shared" si="7"/>
        <v>0</v>
      </c>
      <c r="AB76" s="62">
        <f t="shared" si="19"/>
        <v>16.69383014</v>
      </c>
      <c r="AC76" s="64" t="s">
        <v>37</v>
      </c>
    </row>
    <row r="77">
      <c r="A77" s="73"/>
      <c r="B77" s="74"/>
      <c r="C77" s="74"/>
      <c r="D77" s="75" t="s">
        <v>217</v>
      </c>
      <c r="E77" s="76" t="s">
        <v>218</v>
      </c>
      <c r="F77" s="76" t="s">
        <v>219</v>
      </c>
      <c r="G77" s="77">
        <v>3.0</v>
      </c>
      <c r="H77" s="78">
        <v>3.75E8</v>
      </c>
      <c r="I77" s="79">
        <v>0.0</v>
      </c>
      <c r="J77" s="80">
        <v>0.0</v>
      </c>
      <c r="K77" s="77">
        <v>1.0</v>
      </c>
      <c r="L77" s="78">
        <v>1.25E8</v>
      </c>
      <c r="M77" s="77">
        <v>0.0</v>
      </c>
      <c r="N77" s="78">
        <v>5689250.0</v>
      </c>
      <c r="O77" s="77">
        <v>0.0</v>
      </c>
      <c r="P77" s="78">
        <f>18597250</f>
        <v>18597250</v>
      </c>
      <c r="Q77" s="77">
        <v>0.0</v>
      </c>
      <c r="R77" s="78">
        <v>8.4444378E7</v>
      </c>
      <c r="S77" s="77">
        <v>0.0</v>
      </c>
      <c r="T77" s="78">
        <v>0.0</v>
      </c>
      <c r="U77" s="77">
        <f t="shared" si="4"/>
        <v>0</v>
      </c>
      <c r="V77" s="81">
        <f t="shared" si="16"/>
        <v>108730878</v>
      </c>
      <c r="W77" s="73">
        <f t="shared" si="5"/>
        <v>0</v>
      </c>
      <c r="X77" s="82">
        <f t="shared" si="31"/>
        <v>86.9847024</v>
      </c>
      <c r="Y77" s="77">
        <f t="shared" si="6"/>
        <v>0</v>
      </c>
      <c r="Z77" s="81">
        <f t="shared" si="18"/>
        <v>108730878</v>
      </c>
      <c r="AA77" s="73">
        <f t="shared" si="7"/>
        <v>0</v>
      </c>
      <c r="AB77" s="73">
        <f t="shared" si="19"/>
        <v>28.9949008</v>
      </c>
      <c r="AC77" s="75" t="s">
        <v>37</v>
      </c>
    </row>
    <row r="78">
      <c r="A78" s="73"/>
      <c r="B78" s="74"/>
      <c r="C78" s="74"/>
      <c r="D78" s="75" t="s">
        <v>220</v>
      </c>
      <c r="E78" s="76" t="s">
        <v>221</v>
      </c>
      <c r="F78" s="76" t="s">
        <v>222</v>
      </c>
      <c r="G78" s="77">
        <v>3.0</v>
      </c>
      <c r="H78" s="78">
        <v>1.65E8</v>
      </c>
      <c r="I78" s="79">
        <v>0.0</v>
      </c>
      <c r="J78" s="80">
        <v>0.0</v>
      </c>
      <c r="K78" s="77">
        <v>1.0</v>
      </c>
      <c r="L78" s="78">
        <v>5.5E7</v>
      </c>
      <c r="M78" s="77">
        <v>0.0</v>
      </c>
      <c r="N78" s="78">
        <v>0.0</v>
      </c>
      <c r="O78" s="77">
        <v>0.0</v>
      </c>
      <c r="P78" s="78">
        <v>0.0</v>
      </c>
      <c r="Q78" s="77">
        <v>0.0</v>
      </c>
      <c r="R78" s="78">
        <v>2456550.0</v>
      </c>
      <c r="S78" s="77">
        <v>0.0</v>
      </c>
      <c r="T78" s="78">
        <v>0.0</v>
      </c>
      <c r="U78" s="77">
        <f t="shared" si="4"/>
        <v>0</v>
      </c>
      <c r="V78" s="81">
        <f t="shared" si="16"/>
        <v>2456550</v>
      </c>
      <c r="W78" s="73">
        <f t="shared" si="5"/>
        <v>0</v>
      </c>
      <c r="X78" s="82">
        <f t="shared" si="31"/>
        <v>4.466454545</v>
      </c>
      <c r="Y78" s="77">
        <f t="shared" si="6"/>
        <v>0</v>
      </c>
      <c r="Z78" s="81">
        <f t="shared" si="18"/>
        <v>2456550</v>
      </c>
      <c r="AA78" s="73">
        <f t="shared" si="7"/>
        <v>0</v>
      </c>
      <c r="AB78" s="73">
        <f t="shared" si="19"/>
        <v>1.488818182</v>
      </c>
      <c r="AC78" s="75" t="s">
        <v>37</v>
      </c>
    </row>
    <row r="79">
      <c r="A79" s="73"/>
      <c r="B79" s="74"/>
      <c r="C79" s="74"/>
      <c r="D79" s="75" t="s">
        <v>223</v>
      </c>
      <c r="E79" s="76" t="s">
        <v>224</v>
      </c>
      <c r="F79" s="76" t="s">
        <v>225</v>
      </c>
      <c r="G79" s="77">
        <v>3.0</v>
      </c>
      <c r="H79" s="78">
        <v>1.5E8</v>
      </c>
      <c r="I79" s="79">
        <v>0.0</v>
      </c>
      <c r="J79" s="80">
        <v>0.0</v>
      </c>
      <c r="K79" s="77">
        <v>1.0</v>
      </c>
      <c r="L79" s="78">
        <v>5.0E7</v>
      </c>
      <c r="M79" s="77">
        <v>0.0</v>
      </c>
      <c r="N79" s="78">
        <v>4000000.0</v>
      </c>
      <c r="O79" s="77">
        <v>0.0</v>
      </c>
      <c r="P79" s="78">
        <v>0.0</v>
      </c>
      <c r="Q79" s="77">
        <v>0.0</v>
      </c>
      <c r="R79" s="78">
        <v>0.0</v>
      </c>
      <c r="S79" s="77">
        <v>0.0</v>
      </c>
      <c r="T79" s="78">
        <v>0.0</v>
      </c>
      <c r="U79" s="77">
        <f t="shared" si="4"/>
        <v>0</v>
      </c>
      <c r="V79" s="81">
        <f t="shared" si="16"/>
        <v>4000000</v>
      </c>
      <c r="W79" s="73">
        <f t="shared" si="5"/>
        <v>0</v>
      </c>
      <c r="X79" s="82">
        <f t="shared" si="31"/>
        <v>8</v>
      </c>
      <c r="Y79" s="77">
        <f t="shared" si="6"/>
        <v>0</v>
      </c>
      <c r="Z79" s="81">
        <f t="shared" si="18"/>
        <v>4000000</v>
      </c>
      <c r="AA79" s="73">
        <f t="shared" si="7"/>
        <v>0</v>
      </c>
      <c r="AB79" s="73">
        <f t="shared" si="19"/>
        <v>2.666666667</v>
      </c>
      <c r="AC79" s="75" t="s">
        <v>37</v>
      </c>
    </row>
    <row r="80">
      <c r="A80" s="38"/>
      <c r="B80" s="47" t="s">
        <v>341</v>
      </c>
      <c r="C80" s="47"/>
      <c r="D80" s="86"/>
      <c r="E80" s="87"/>
      <c r="F80" s="48" t="s">
        <v>342</v>
      </c>
      <c r="G80" s="32">
        <v>84.0</v>
      </c>
      <c r="H80" s="46">
        <f t="shared" ref="H80:H81" si="32">H81</f>
        <v>16091673040</v>
      </c>
      <c r="I80" s="35">
        <v>0.0</v>
      </c>
      <c r="J80" s="49">
        <f t="shared" ref="J80:J81" si="33">J81</f>
        <v>0</v>
      </c>
      <c r="K80" s="32">
        <v>83.0</v>
      </c>
      <c r="L80" s="46">
        <f t="shared" ref="L80:L81" si="34">L81</f>
        <v>5020939641</v>
      </c>
      <c r="M80" s="32">
        <v>0.0</v>
      </c>
      <c r="N80" s="46">
        <f t="shared" ref="N80:N81" si="35">N81</f>
        <v>807113181</v>
      </c>
      <c r="O80" s="32">
        <v>0.0</v>
      </c>
      <c r="P80" s="46">
        <f t="shared" ref="P80:P81" si="36">P81</f>
        <v>1673815534</v>
      </c>
      <c r="Q80" s="32">
        <v>0.0</v>
      </c>
      <c r="R80" s="46">
        <f t="shared" ref="R80:R81" si="37">R81</f>
        <v>1041823811</v>
      </c>
      <c r="S80" s="32">
        <v>0.0</v>
      </c>
      <c r="T80" s="46">
        <f t="shared" ref="T80:T81" si="38">T81</f>
        <v>0</v>
      </c>
      <c r="U80" s="32">
        <f t="shared" si="4"/>
        <v>0</v>
      </c>
      <c r="V80" s="46">
        <f t="shared" si="16"/>
        <v>3522752526</v>
      </c>
      <c r="W80" s="38">
        <f t="shared" si="5"/>
        <v>0</v>
      </c>
      <c r="X80" s="32">
        <f t="shared" si="31"/>
        <v>70.16122037</v>
      </c>
      <c r="Y80" s="32">
        <f t="shared" si="6"/>
        <v>0</v>
      </c>
      <c r="Z80" s="46">
        <f t="shared" si="18"/>
        <v>3522752526</v>
      </c>
      <c r="AA80" s="38">
        <f t="shared" si="7"/>
        <v>0</v>
      </c>
      <c r="AB80" s="38">
        <f t="shared" si="19"/>
        <v>21.89177295</v>
      </c>
      <c r="AC80" s="47" t="s">
        <v>37</v>
      </c>
    </row>
    <row r="81">
      <c r="A81" s="38"/>
      <c r="B81" s="47"/>
      <c r="C81" s="47" t="s">
        <v>343</v>
      </c>
      <c r="D81" s="86"/>
      <c r="E81" s="87"/>
      <c r="F81" s="48" t="s">
        <v>342</v>
      </c>
      <c r="G81" s="32">
        <v>84.0</v>
      </c>
      <c r="H81" s="46">
        <f t="shared" si="32"/>
        <v>16091673040</v>
      </c>
      <c r="I81" s="35">
        <v>0.0</v>
      </c>
      <c r="J81" s="49">
        <f t="shared" si="33"/>
        <v>0</v>
      </c>
      <c r="K81" s="32">
        <v>83.0</v>
      </c>
      <c r="L81" s="46">
        <f t="shared" si="34"/>
        <v>5020939641</v>
      </c>
      <c r="M81" s="32">
        <v>0.0</v>
      </c>
      <c r="N81" s="46">
        <f t="shared" si="35"/>
        <v>807113181</v>
      </c>
      <c r="O81" s="32">
        <v>0.0</v>
      </c>
      <c r="P81" s="46">
        <f t="shared" si="36"/>
        <v>1673815534</v>
      </c>
      <c r="Q81" s="32">
        <v>0.0</v>
      </c>
      <c r="R81" s="46">
        <f t="shared" si="37"/>
        <v>1041823811</v>
      </c>
      <c r="S81" s="32">
        <v>0.0</v>
      </c>
      <c r="T81" s="46">
        <f t="shared" si="38"/>
        <v>0</v>
      </c>
      <c r="U81" s="32">
        <f t="shared" si="4"/>
        <v>0</v>
      </c>
      <c r="V81" s="46">
        <f t="shared" si="16"/>
        <v>3522752526</v>
      </c>
      <c r="W81" s="38">
        <f t="shared" si="5"/>
        <v>0</v>
      </c>
      <c r="X81" s="32">
        <f t="shared" si="31"/>
        <v>70.16122037</v>
      </c>
      <c r="Y81" s="32">
        <f t="shared" si="6"/>
        <v>0</v>
      </c>
      <c r="Z81" s="46">
        <f t="shared" si="18"/>
        <v>3522752526</v>
      </c>
      <c r="AA81" s="38">
        <f t="shared" si="7"/>
        <v>0</v>
      </c>
      <c r="AB81" s="38">
        <f t="shared" si="19"/>
        <v>21.89177295</v>
      </c>
      <c r="AC81" s="47" t="s">
        <v>37</v>
      </c>
    </row>
    <row r="82">
      <c r="A82" s="58"/>
      <c r="B82" s="88"/>
      <c r="C82" s="88"/>
      <c r="D82" s="88" t="s">
        <v>229</v>
      </c>
      <c r="E82" s="54" t="s">
        <v>230</v>
      </c>
      <c r="F82" s="54" t="s">
        <v>344</v>
      </c>
      <c r="G82" s="55">
        <v>82.5</v>
      </c>
      <c r="H82" s="57">
        <f>H83+H86+H89+H93+H101+H105</f>
        <v>16091673040</v>
      </c>
      <c r="I82" s="35">
        <v>0.0</v>
      </c>
      <c r="J82" s="49">
        <f>J83+J86+J89+J93+J101+J105</f>
        <v>0</v>
      </c>
      <c r="K82" s="55">
        <v>81.0</v>
      </c>
      <c r="L82" s="57">
        <f>L83+L86+L89+L93+L101+L105</f>
        <v>5020939641</v>
      </c>
      <c r="M82" s="55">
        <v>0.0</v>
      </c>
      <c r="N82" s="57">
        <f>N83+N86+N89+N93+N101+N105</f>
        <v>807113181</v>
      </c>
      <c r="O82" s="55">
        <v>0.0</v>
      </c>
      <c r="P82" s="57">
        <f>P83+P86+P89+P93+P101+P105</f>
        <v>1673815534</v>
      </c>
      <c r="Q82" s="55">
        <v>0.0</v>
      </c>
      <c r="R82" s="57">
        <f>R83+R86+R89+R93+R101+R105</f>
        <v>1041823811</v>
      </c>
      <c r="S82" s="55">
        <v>0.0</v>
      </c>
      <c r="T82" s="57">
        <f>T83+T86+T89+T93+T101+T105</f>
        <v>0</v>
      </c>
      <c r="U82" s="55">
        <f t="shared" si="4"/>
        <v>0</v>
      </c>
      <c r="V82" s="57">
        <f t="shared" si="16"/>
        <v>3522752526</v>
      </c>
      <c r="W82" s="58">
        <f t="shared" si="5"/>
        <v>0</v>
      </c>
      <c r="X82" s="55">
        <f t="shared" si="31"/>
        <v>70.16122037</v>
      </c>
      <c r="Y82" s="55">
        <f t="shared" si="6"/>
        <v>0</v>
      </c>
      <c r="Z82" s="57">
        <f t="shared" si="18"/>
        <v>3522752526</v>
      </c>
      <c r="AA82" s="58">
        <f t="shared" si="7"/>
        <v>0</v>
      </c>
      <c r="AB82" s="58">
        <f t="shared" si="19"/>
        <v>21.89177295</v>
      </c>
      <c r="AC82" s="88" t="s">
        <v>37</v>
      </c>
    </row>
    <row r="83">
      <c r="A83" s="62"/>
      <c r="B83" s="63"/>
      <c r="C83" s="63"/>
      <c r="D83" s="64" t="s">
        <v>233</v>
      </c>
      <c r="E83" s="65" t="s">
        <v>234</v>
      </c>
      <c r="F83" s="65" t="s">
        <v>345</v>
      </c>
      <c r="G83" s="66">
        <f t="shared" ref="G83:T83" si="39">SUM(G84:G85)</f>
        <v>101</v>
      </c>
      <c r="H83" s="71">
        <f t="shared" si="39"/>
        <v>156000000</v>
      </c>
      <c r="I83" s="68">
        <f t="shared" si="39"/>
        <v>0</v>
      </c>
      <c r="J83" s="69">
        <f t="shared" si="39"/>
        <v>0</v>
      </c>
      <c r="K83" s="66">
        <f t="shared" si="39"/>
        <v>33</v>
      </c>
      <c r="L83" s="71">
        <f t="shared" si="39"/>
        <v>51000000</v>
      </c>
      <c r="M83" s="66">
        <f t="shared" si="39"/>
        <v>9</v>
      </c>
      <c r="N83" s="71">
        <f t="shared" si="39"/>
        <v>0</v>
      </c>
      <c r="O83" s="66">
        <f t="shared" si="39"/>
        <v>5</v>
      </c>
      <c r="P83" s="71">
        <f t="shared" si="39"/>
        <v>19694550</v>
      </c>
      <c r="Q83" s="66">
        <f t="shared" si="39"/>
        <v>7</v>
      </c>
      <c r="R83" s="71">
        <f t="shared" si="39"/>
        <v>10642650</v>
      </c>
      <c r="S83" s="66">
        <f t="shared" si="39"/>
        <v>0</v>
      </c>
      <c r="T83" s="71">
        <f t="shared" si="39"/>
        <v>0</v>
      </c>
      <c r="U83" s="66">
        <f t="shared" si="4"/>
        <v>21</v>
      </c>
      <c r="V83" s="71">
        <f t="shared" si="16"/>
        <v>30337200</v>
      </c>
      <c r="W83" s="62">
        <f t="shared" si="5"/>
        <v>63.63636364</v>
      </c>
      <c r="X83" s="72">
        <f t="shared" si="31"/>
        <v>59.48470588</v>
      </c>
      <c r="Y83" s="66">
        <f t="shared" si="6"/>
        <v>21</v>
      </c>
      <c r="Z83" s="71">
        <f t="shared" si="18"/>
        <v>30337200</v>
      </c>
      <c r="AA83" s="62">
        <f t="shared" si="7"/>
        <v>20.79207921</v>
      </c>
      <c r="AB83" s="62">
        <f t="shared" si="19"/>
        <v>19.44692308</v>
      </c>
      <c r="AC83" s="64" t="s">
        <v>37</v>
      </c>
    </row>
    <row r="84">
      <c r="A84" s="73"/>
      <c r="B84" s="74"/>
      <c r="C84" s="74"/>
      <c r="D84" s="75" t="s">
        <v>236</v>
      </c>
      <c r="E84" s="76" t="s">
        <v>237</v>
      </c>
      <c r="F84" s="76" t="s">
        <v>238</v>
      </c>
      <c r="G84" s="77">
        <v>35.0</v>
      </c>
      <c r="H84" s="78">
        <v>7.8E7</v>
      </c>
      <c r="I84" s="79">
        <v>0.0</v>
      </c>
      <c r="J84" s="80">
        <v>0.0</v>
      </c>
      <c r="K84" s="77">
        <v>11.0</v>
      </c>
      <c r="L84" s="78">
        <v>2.5E7</v>
      </c>
      <c r="M84" s="77">
        <v>4.0</v>
      </c>
      <c r="N84" s="78">
        <v>0.0</v>
      </c>
      <c r="O84" s="77">
        <v>0.0</v>
      </c>
      <c r="P84" s="78">
        <v>8799600.0</v>
      </c>
      <c r="Q84" s="77">
        <v>3.0</v>
      </c>
      <c r="R84" s="78">
        <v>7370350.0</v>
      </c>
      <c r="S84" s="77">
        <v>0.0</v>
      </c>
      <c r="T84" s="78">
        <v>0.0</v>
      </c>
      <c r="U84" s="77">
        <f t="shared" si="4"/>
        <v>7</v>
      </c>
      <c r="V84" s="81">
        <f t="shared" si="16"/>
        <v>16169950</v>
      </c>
      <c r="W84" s="73">
        <f t="shared" si="5"/>
        <v>63.63636364</v>
      </c>
      <c r="X84" s="82">
        <f t="shared" si="31"/>
        <v>64.6798</v>
      </c>
      <c r="Y84" s="77">
        <f t="shared" si="6"/>
        <v>7</v>
      </c>
      <c r="Z84" s="81">
        <f t="shared" si="18"/>
        <v>16169950</v>
      </c>
      <c r="AA84" s="73">
        <f t="shared" si="7"/>
        <v>20</v>
      </c>
      <c r="AB84" s="73">
        <f t="shared" si="19"/>
        <v>20.73070513</v>
      </c>
      <c r="AC84" s="75" t="s">
        <v>37</v>
      </c>
    </row>
    <row r="85">
      <c r="A85" s="73"/>
      <c r="B85" s="74"/>
      <c r="C85" s="74"/>
      <c r="D85" s="75" t="s">
        <v>239</v>
      </c>
      <c r="E85" s="76" t="s">
        <v>240</v>
      </c>
      <c r="F85" s="76" t="s">
        <v>241</v>
      </c>
      <c r="G85" s="77">
        <v>66.0</v>
      </c>
      <c r="H85" s="78">
        <v>7.8E7</v>
      </c>
      <c r="I85" s="79">
        <v>0.0</v>
      </c>
      <c r="J85" s="80">
        <v>0.0</v>
      </c>
      <c r="K85" s="77">
        <v>22.0</v>
      </c>
      <c r="L85" s="78">
        <v>2.6E7</v>
      </c>
      <c r="M85" s="77">
        <v>5.0</v>
      </c>
      <c r="N85" s="78">
        <v>0.0</v>
      </c>
      <c r="O85" s="77">
        <v>5.0</v>
      </c>
      <c r="P85" s="78">
        <v>1.089495E7</v>
      </c>
      <c r="Q85" s="77">
        <v>4.0</v>
      </c>
      <c r="R85" s="78">
        <v>3272300.0</v>
      </c>
      <c r="S85" s="77">
        <v>0.0</v>
      </c>
      <c r="T85" s="78">
        <v>0.0</v>
      </c>
      <c r="U85" s="77">
        <f t="shared" si="4"/>
        <v>14</v>
      </c>
      <c r="V85" s="81">
        <f t="shared" si="16"/>
        <v>14167250</v>
      </c>
      <c r="W85" s="73">
        <f t="shared" si="5"/>
        <v>63.63636364</v>
      </c>
      <c r="X85" s="82">
        <f t="shared" si="31"/>
        <v>54.48942308</v>
      </c>
      <c r="Y85" s="77">
        <f t="shared" si="6"/>
        <v>14</v>
      </c>
      <c r="Z85" s="81">
        <f t="shared" si="18"/>
        <v>14167250</v>
      </c>
      <c r="AA85" s="73">
        <f t="shared" si="7"/>
        <v>21.21212121</v>
      </c>
      <c r="AB85" s="73">
        <f t="shared" si="19"/>
        <v>18.16314103</v>
      </c>
      <c r="AC85" s="75" t="s">
        <v>37</v>
      </c>
    </row>
    <row r="86">
      <c r="A86" s="62"/>
      <c r="B86" s="63"/>
      <c r="C86" s="63"/>
      <c r="D86" s="64" t="s">
        <v>242</v>
      </c>
      <c r="E86" s="65" t="s">
        <v>243</v>
      </c>
      <c r="F86" s="65" t="s">
        <v>244</v>
      </c>
      <c r="G86" s="72">
        <v>91.0</v>
      </c>
      <c r="H86" s="71">
        <f>SUM(H87:H88)</f>
        <v>13291073040</v>
      </c>
      <c r="I86" s="68">
        <v>0.0</v>
      </c>
      <c r="J86" s="69">
        <f>SUM(J87:J88)</f>
        <v>0</v>
      </c>
      <c r="K86" s="72">
        <v>89.0</v>
      </c>
      <c r="L86" s="71">
        <f>SUM(L87:L88)</f>
        <v>3957739641</v>
      </c>
      <c r="M86" s="90">
        <v>11.06</v>
      </c>
      <c r="N86" s="71">
        <f>SUM(N87:N88)</f>
        <v>561392929</v>
      </c>
      <c r="O86" s="72">
        <v>33.89</v>
      </c>
      <c r="P86" s="71">
        <f>SUM(P87:P88)</f>
        <v>1492214508</v>
      </c>
      <c r="Q86" s="72">
        <v>55.97</v>
      </c>
      <c r="R86" s="71">
        <f>SUM(R87:R88)</f>
        <v>786596286</v>
      </c>
      <c r="S86" s="66">
        <v>0.0</v>
      </c>
      <c r="T86" s="71">
        <f>SUM(T87:T88)</f>
        <v>0</v>
      </c>
      <c r="U86" s="72">
        <f>Q86</f>
        <v>55.97</v>
      </c>
      <c r="V86" s="71">
        <f t="shared" si="16"/>
        <v>2840203723</v>
      </c>
      <c r="W86" s="62">
        <f t="shared" si="5"/>
        <v>62.88764045</v>
      </c>
      <c r="X86" s="72">
        <f t="shared" si="31"/>
        <v>71.76327855</v>
      </c>
      <c r="Y86" s="72">
        <f t="shared" si="6"/>
        <v>55.97</v>
      </c>
      <c r="Z86" s="71">
        <f t="shared" si="18"/>
        <v>2840203723</v>
      </c>
      <c r="AA86" s="62">
        <f t="shared" si="7"/>
        <v>61.50549451</v>
      </c>
      <c r="AB86" s="62">
        <f t="shared" si="19"/>
        <v>21.36925826</v>
      </c>
      <c r="AC86" s="64" t="s">
        <v>37</v>
      </c>
    </row>
    <row r="87">
      <c r="A87" s="73"/>
      <c r="B87" s="74"/>
      <c r="C87" s="74"/>
      <c r="D87" s="75" t="s">
        <v>245</v>
      </c>
      <c r="E87" s="76" t="s">
        <v>246</v>
      </c>
      <c r="F87" s="76" t="s">
        <v>247</v>
      </c>
      <c r="G87" s="77">
        <v>102.0</v>
      </c>
      <c r="H87" s="78">
        <v>1.323869604E10</v>
      </c>
      <c r="I87" s="79">
        <v>0.0</v>
      </c>
      <c r="J87" s="80">
        <v>0.0</v>
      </c>
      <c r="K87" s="77">
        <v>32.0</v>
      </c>
      <c r="L87" s="89">
        <v>3.940280641E9</v>
      </c>
      <c r="M87" s="77">
        <v>29.0</v>
      </c>
      <c r="N87" s="78">
        <v>5.56240879E8</v>
      </c>
      <c r="O87" s="77">
        <v>29.0</v>
      </c>
      <c r="P87" s="78">
        <f>1488456258</f>
        <v>1488456258</v>
      </c>
      <c r="Q87" s="77">
        <v>29.0</v>
      </c>
      <c r="R87" s="78">
        <v>7.81999786E8</v>
      </c>
      <c r="S87" s="77">
        <v>0.0</v>
      </c>
      <c r="T87" s="78">
        <v>0.0</v>
      </c>
      <c r="U87" s="77">
        <f>O87</f>
        <v>29</v>
      </c>
      <c r="V87" s="81">
        <f t="shared" si="16"/>
        <v>2826696923</v>
      </c>
      <c r="W87" s="73">
        <f t="shared" si="5"/>
        <v>90.625</v>
      </c>
      <c r="X87" s="82">
        <f t="shared" si="31"/>
        <v>71.73846689</v>
      </c>
      <c r="Y87" s="77">
        <f t="shared" si="6"/>
        <v>29</v>
      </c>
      <c r="Z87" s="81">
        <f t="shared" si="18"/>
        <v>2826696923</v>
      </c>
      <c r="AA87" s="73">
        <f t="shared" si="7"/>
        <v>28.43137255</v>
      </c>
      <c r="AB87" s="73">
        <f t="shared" si="19"/>
        <v>21.3517775</v>
      </c>
      <c r="AC87" s="75" t="s">
        <v>37</v>
      </c>
    </row>
    <row r="88">
      <c r="A88" s="73"/>
      <c r="B88" s="74"/>
      <c r="C88" s="74"/>
      <c r="D88" s="75" t="s">
        <v>249</v>
      </c>
      <c r="E88" s="76" t="s">
        <v>250</v>
      </c>
      <c r="F88" s="76" t="s">
        <v>251</v>
      </c>
      <c r="G88" s="77">
        <v>132.0</v>
      </c>
      <c r="H88" s="78">
        <v>5.2377E7</v>
      </c>
      <c r="I88" s="79">
        <v>0.0</v>
      </c>
      <c r="J88" s="80">
        <v>0.0</v>
      </c>
      <c r="K88" s="77">
        <v>44.0</v>
      </c>
      <c r="L88" s="78">
        <v>1.7459E7</v>
      </c>
      <c r="M88" s="77">
        <v>10.0</v>
      </c>
      <c r="N88" s="78">
        <v>5152050.0</v>
      </c>
      <c r="O88" s="77">
        <v>10.0</v>
      </c>
      <c r="P88" s="78">
        <v>3758250.0</v>
      </c>
      <c r="Q88" s="77">
        <v>11.0</v>
      </c>
      <c r="R88" s="78">
        <v>4596500.0</v>
      </c>
      <c r="S88" s="77">
        <v>0.0</v>
      </c>
      <c r="T88" s="78">
        <v>0.0</v>
      </c>
      <c r="U88" s="77">
        <f t="shared" ref="U88:V88" si="40">M88+O88+Q88+S88</f>
        <v>31</v>
      </c>
      <c r="V88" s="81">
        <f t="shared" si="40"/>
        <v>13506800</v>
      </c>
      <c r="W88" s="73">
        <f t="shared" si="5"/>
        <v>70.45454545</v>
      </c>
      <c r="X88" s="82">
        <f t="shared" si="31"/>
        <v>77.36296466</v>
      </c>
      <c r="Y88" s="77">
        <f t="shared" si="6"/>
        <v>31</v>
      </c>
      <c r="Z88" s="81">
        <f t="shared" si="18"/>
        <v>13506800</v>
      </c>
      <c r="AA88" s="73">
        <f t="shared" si="7"/>
        <v>23.48484848</v>
      </c>
      <c r="AB88" s="73">
        <f t="shared" si="19"/>
        <v>25.78765489</v>
      </c>
      <c r="AC88" s="75" t="s">
        <v>37</v>
      </c>
    </row>
    <row r="89">
      <c r="A89" s="62"/>
      <c r="B89" s="63"/>
      <c r="C89" s="63"/>
      <c r="D89" s="64" t="s">
        <v>252</v>
      </c>
      <c r="E89" s="65" t="s">
        <v>253</v>
      </c>
      <c r="F89" s="65" t="s">
        <v>254</v>
      </c>
      <c r="G89" s="66">
        <f>G92</f>
        <v>102</v>
      </c>
      <c r="H89" s="71">
        <f>SUM(H90:H92)</f>
        <v>570000000</v>
      </c>
      <c r="I89" s="68">
        <v>0.0</v>
      </c>
      <c r="J89" s="69">
        <f>SUM(J90:J92)</f>
        <v>0</v>
      </c>
      <c r="K89" s="66">
        <f>K92</f>
        <v>32</v>
      </c>
      <c r="L89" s="71">
        <f>SUM(L90:L92)</f>
        <v>190000000</v>
      </c>
      <c r="M89" s="70">
        <v>0.0</v>
      </c>
      <c r="N89" s="71">
        <f>SUM(N90:N92)</f>
        <v>8894000</v>
      </c>
      <c r="O89" s="66">
        <v>0.0</v>
      </c>
      <c r="P89" s="71">
        <f>SUM(P90:P92)</f>
        <v>0</v>
      </c>
      <c r="Q89" s="66">
        <v>0.0</v>
      </c>
      <c r="R89" s="71">
        <f>SUM(R90:R92)</f>
        <v>35300596</v>
      </c>
      <c r="S89" s="66">
        <v>0.0</v>
      </c>
      <c r="T89" s="71">
        <f>SUM(T90:T92)</f>
        <v>0</v>
      </c>
      <c r="U89" s="66">
        <f t="shared" ref="U89:V89" si="41">M89+O89+Q89+S89</f>
        <v>0</v>
      </c>
      <c r="V89" s="71">
        <f t="shared" si="41"/>
        <v>44194596</v>
      </c>
      <c r="W89" s="62">
        <f t="shared" si="5"/>
        <v>0</v>
      </c>
      <c r="X89" s="72">
        <f t="shared" si="31"/>
        <v>23.26031368</v>
      </c>
      <c r="Y89" s="66">
        <f t="shared" si="6"/>
        <v>0</v>
      </c>
      <c r="Z89" s="71">
        <f t="shared" si="18"/>
        <v>44194596</v>
      </c>
      <c r="AA89" s="62">
        <f t="shared" si="7"/>
        <v>0</v>
      </c>
      <c r="AB89" s="62">
        <f t="shared" si="19"/>
        <v>7.753437895</v>
      </c>
      <c r="AC89" s="64" t="s">
        <v>37</v>
      </c>
    </row>
    <row r="90">
      <c r="A90" s="73"/>
      <c r="B90" s="74"/>
      <c r="C90" s="74"/>
      <c r="D90" s="75" t="s">
        <v>255</v>
      </c>
      <c r="E90" s="76" t="s">
        <v>256</v>
      </c>
      <c r="F90" s="76" t="s">
        <v>346</v>
      </c>
      <c r="G90" s="77">
        <v>15.0</v>
      </c>
      <c r="H90" s="78">
        <v>3.0E7</v>
      </c>
      <c r="I90" s="79">
        <v>0.0</v>
      </c>
      <c r="J90" s="80">
        <v>0.0</v>
      </c>
      <c r="K90" s="77">
        <v>5.0</v>
      </c>
      <c r="L90" s="78">
        <v>1.0E7</v>
      </c>
      <c r="M90" s="77">
        <v>2.0</v>
      </c>
      <c r="N90" s="78">
        <v>4484000.0</v>
      </c>
      <c r="O90" s="77">
        <v>0.0</v>
      </c>
      <c r="P90" s="78">
        <v>0.0</v>
      </c>
      <c r="Q90" s="77">
        <v>1.0</v>
      </c>
      <c r="R90" s="78">
        <v>3633500.0</v>
      </c>
      <c r="S90" s="77">
        <v>0.0</v>
      </c>
      <c r="T90" s="78">
        <v>0.0</v>
      </c>
      <c r="U90" s="77">
        <f t="shared" ref="U90:V90" si="42">M90+O90+Q90+S90</f>
        <v>3</v>
      </c>
      <c r="V90" s="81">
        <f t="shared" si="42"/>
        <v>8117500</v>
      </c>
      <c r="W90" s="73">
        <f t="shared" si="5"/>
        <v>60</v>
      </c>
      <c r="X90" s="82">
        <f t="shared" si="31"/>
        <v>81.175</v>
      </c>
      <c r="Y90" s="77">
        <f t="shared" si="6"/>
        <v>3</v>
      </c>
      <c r="Z90" s="81">
        <f t="shared" si="18"/>
        <v>8117500</v>
      </c>
      <c r="AA90" s="73">
        <f t="shared" si="7"/>
        <v>20</v>
      </c>
      <c r="AB90" s="73">
        <f t="shared" si="19"/>
        <v>27.05833333</v>
      </c>
      <c r="AC90" s="75" t="s">
        <v>37</v>
      </c>
    </row>
    <row r="91">
      <c r="A91" s="73"/>
      <c r="B91" s="74"/>
      <c r="C91" s="74"/>
      <c r="D91" s="75" t="s">
        <v>258</v>
      </c>
      <c r="E91" s="76" t="s">
        <v>259</v>
      </c>
      <c r="F91" s="76" t="s">
        <v>260</v>
      </c>
      <c r="G91" s="77">
        <v>15.0</v>
      </c>
      <c r="H91" s="78">
        <v>9.0E7</v>
      </c>
      <c r="I91" s="79">
        <v>0.0</v>
      </c>
      <c r="J91" s="80">
        <v>0.0</v>
      </c>
      <c r="K91" s="77">
        <v>3.0</v>
      </c>
      <c r="L91" s="78">
        <v>3.0E7</v>
      </c>
      <c r="M91" s="77">
        <v>0.0</v>
      </c>
      <c r="N91" s="78">
        <v>0.0</v>
      </c>
      <c r="O91" s="77">
        <v>0.0</v>
      </c>
      <c r="P91" s="78">
        <v>0.0</v>
      </c>
      <c r="Q91" s="77">
        <v>0.0</v>
      </c>
      <c r="R91" s="78">
        <v>0.0</v>
      </c>
      <c r="S91" s="77">
        <v>0.0</v>
      </c>
      <c r="T91" s="78">
        <v>0.0</v>
      </c>
      <c r="U91" s="77">
        <f t="shared" ref="U91:V91" si="43">M91+O91+Q91+S91</f>
        <v>0</v>
      </c>
      <c r="V91" s="81">
        <f t="shared" si="43"/>
        <v>0</v>
      </c>
      <c r="W91" s="73">
        <f t="shared" si="5"/>
        <v>0</v>
      </c>
      <c r="X91" s="82">
        <f t="shared" si="31"/>
        <v>0</v>
      </c>
      <c r="Y91" s="77">
        <f t="shared" si="6"/>
        <v>0</v>
      </c>
      <c r="Z91" s="81">
        <f t="shared" si="18"/>
        <v>0</v>
      </c>
      <c r="AA91" s="73">
        <f t="shared" si="7"/>
        <v>0</v>
      </c>
      <c r="AB91" s="73">
        <f t="shared" si="19"/>
        <v>0</v>
      </c>
      <c r="AC91" s="75" t="s">
        <v>37</v>
      </c>
    </row>
    <row r="92">
      <c r="A92" s="73"/>
      <c r="B92" s="74"/>
      <c r="C92" s="74"/>
      <c r="D92" s="75" t="s">
        <v>261</v>
      </c>
      <c r="E92" s="76" t="s">
        <v>262</v>
      </c>
      <c r="F92" s="76" t="s">
        <v>263</v>
      </c>
      <c r="G92" s="77">
        <v>102.0</v>
      </c>
      <c r="H92" s="78">
        <v>4.5E8</v>
      </c>
      <c r="I92" s="79">
        <v>0.0</v>
      </c>
      <c r="J92" s="80">
        <v>0.0</v>
      </c>
      <c r="K92" s="77">
        <v>32.0</v>
      </c>
      <c r="L92" s="78">
        <v>1.5E8</v>
      </c>
      <c r="M92" s="77">
        <v>2.0</v>
      </c>
      <c r="N92" s="78">
        <v>4410000.0</v>
      </c>
      <c r="O92" s="77">
        <v>0.0</v>
      </c>
      <c r="P92" s="78">
        <v>0.0</v>
      </c>
      <c r="Q92" s="77">
        <v>8.0</v>
      </c>
      <c r="R92" s="78">
        <v>3.1667096E7</v>
      </c>
      <c r="S92" s="77">
        <v>0.0</v>
      </c>
      <c r="T92" s="78">
        <v>0.0</v>
      </c>
      <c r="U92" s="77">
        <f t="shared" ref="U92:V92" si="44">M92+O92+Q92+S92</f>
        <v>10</v>
      </c>
      <c r="V92" s="81">
        <f t="shared" si="44"/>
        <v>36077096</v>
      </c>
      <c r="W92" s="73">
        <f t="shared" si="5"/>
        <v>31.25</v>
      </c>
      <c r="X92" s="82">
        <f t="shared" si="31"/>
        <v>24.05139733</v>
      </c>
      <c r="Y92" s="77">
        <f t="shared" si="6"/>
        <v>10</v>
      </c>
      <c r="Z92" s="81">
        <f t="shared" si="18"/>
        <v>36077096</v>
      </c>
      <c r="AA92" s="73">
        <f t="shared" si="7"/>
        <v>9.803921569</v>
      </c>
      <c r="AB92" s="73">
        <f t="shared" si="19"/>
        <v>8.017132444</v>
      </c>
      <c r="AC92" s="75" t="s">
        <v>37</v>
      </c>
    </row>
    <row r="93">
      <c r="A93" s="62"/>
      <c r="B93" s="63"/>
      <c r="C93" s="63"/>
      <c r="D93" s="64" t="s">
        <v>264</v>
      </c>
      <c r="E93" s="65" t="s">
        <v>265</v>
      </c>
      <c r="F93" s="65" t="s">
        <v>266</v>
      </c>
      <c r="G93" s="66">
        <f>SUM(G94:G98)+36+36</f>
        <v>243</v>
      </c>
      <c r="H93" s="71">
        <f>SUM(H94:H100)</f>
        <v>1046500000</v>
      </c>
      <c r="I93" s="68">
        <f>SUM(I94:I98)</f>
        <v>0</v>
      </c>
      <c r="J93" s="69">
        <f>SUM(J94:J100)</f>
        <v>0</v>
      </c>
      <c r="K93" s="66">
        <f>SUM(K94:K98)+12+12</f>
        <v>81</v>
      </c>
      <c r="L93" s="71">
        <f>SUM(L94:L100)</f>
        <v>497200000</v>
      </c>
      <c r="M93" s="70">
        <f>SUM(M94:M98)+COUNT(M99:M100)*3</f>
        <v>21</v>
      </c>
      <c r="N93" s="71">
        <f>SUM(N94:N100)</f>
        <v>176160884</v>
      </c>
      <c r="O93" s="70">
        <f>SUM(O94:O98)+COUNT(O99:O100)*3</f>
        <v>24</v>
      </c>
      <c r="P93" s="71">
        <f>SUM(P94:P100)</f>
        <v>101821582</v>
      </c>
      <c r="Q93" s="70">
        <f>SUM(Q94:Q98)+COUNT(Q99:Q100)*3</f>
        <v>22</v>
      </c>
      <c r="R93" s="71">
        <f>SUM(R94:R100)</f>
        <v>150652704</v>
      </c>
      <c r="S93" s="66">
        <f>SUM(S94:S98)</f>
        <v>0</v>
      </c>
      <c r="T93" s="71">
        <f>SUM(T94:T100)</f>
        <v>0</v>
      </c>
      <c r="U93" s="66">
        <f t="shared" ref="U93:V93" si="45">M93+O93+Q93+S93</f>
        <v>67</v>
      </c>
      <c r="V93" s="71">
        <f t="shared" si="45"/>
        <v>428635170</v>
      </c>
      <c r="W93" s="62">
        <f t="shared" si="5"/>
        <v>82.71604938</v>
      </c>
      <c r="X93" s="72">
        <f t="shared" si="31"/>
        <v>86.20980893</v>
      </c>
      <c r="Y93" s="66">
        <f t="shared" si="6"/>
        <v>67</v>
      </c>
      <c r="Z93" s="71">
        <f t="shared" si="18"/>
        <v>428635170</v>
      </c>
      <c r="AA93" s="62">
        <f t="shared" si="7"/>
        <v>27.57201646</v>
      </c>
      <c r="AB93" s="62">
        <f t="shared" si="19"/>
        <v>40.9589269</v>
      </c>
      <c r="AC93" s="64" t="s">
        <v>37</v>
      </c>
    </row>
    <row r="94">
      <c r="A94" s="73"/>
      <c r="B94" s="74"/>
      <c r="C94" s="74"/>
      <c r="D94" s="75" t="s">
        <v>268</v>
      </c>
      <c r="E94" s="76" t="s">
        <v>269</v>
      </c>
      <c r="F94" s="76" t="s">
        <v>270</v>
      </c>
      <c r="G94" s="77">
        <v>18.0</v>
      </c>
      <c r="H94" s="78">
        <v>1.65E7</v>
      </c>
      <c r="I94" s="79">
        <v>0.0</v>
      </c>
      <c r="J94" s="80">
        <v>0.0</v>
      </c>
      <c r="K94" s="77">
        <v>6.0</v>
      </c>
      <c r="L94" s="78">
        <v>5000000.0</v>
      </c>
      <c r="M94" s="77">
        <v>2.0</v>
      </c>
      <c r="N94" s="78">
        <v>2358300.0</v>
      </c>
      <c r="O94" s="77">
        <v>0.0</v>
      </c>
      <c r="P94" s="78">
        <v>0.0</v>
      </c>
      <c r="Q94" s="77">
        <v>4.0</v>
      </c>
      <c r="R94" s="78">
        <v>2638250.0</v>
      </c>
      <c r="S94" s="77">
        <v>0.0</v>
      </c>
      <c r="T94" s="78">
        <v>0.0</v>
      </c>
      <c r="U94" s="77">
        <f t="shared" ref="U94:V94" si="46">M94+O94+Q94+S94</f>
        <v>6</v>
      </c>
      <c r="V94" s="81">
        <f t="shared" si="46"/>
        <v>4996550</v>
      </c>
      <c r="W94" s="73">
        <f t="shared" si="5"/>
        <v>100</v>
      </c>
      <c r="X94" s="82">
        <f t="shared" si="31"/>
        <v>99.931</v>
      </c>
      <c r="Y94" s="77">
        <f t="shared" si="6"/>
        <v>6</v>
      </c>
      <c r="Z94" s="81">
        <f t="shared" si="18"/>
        <v>4996550</v>
      </c>
      <c r="AA94" s="73">
        <f t="shared" si="7"/>
        <v>33.33333333</v>
      </c>
      <c r="AB94" s="73">
        <f t="shared" si="19"/>
        <v>30.28212121</v>
      </c>
      <c r="AC94" s="75" t="s">
        <v>37</v>
      </c>
    </row>
    <row r="95">
      <c r="A95" s="73"/>
      <c r="B95" s="74"/>
      <c r="C95" s="74"/>
      <c r="D95" s="75" t="s">
        <v>271</v>
      </c>
      <c r="E95" s="76" t="s">
        <v>272</v>
      </c>
      <c r="F95" s="76" t="s">
        <v>273</v>
      </c>
      <c r="G95" s="77">
        <v>45.0</v>
      </c>
      <c r="H95" s="78">
        <v>1.65E8</v>
      </c>
      <c r="I95" s="79">
        <v>0.0</v>
      </c>
      <c r="J95" s="80">
        <v>0.0</v>
      </c>
      <c r="K95" s="77">
        <v>15.0</v>
      </c>
      <c r="L95" s="78">
        <v>1.55E8</v>
      </c>
      <c r="M95" s="77">
        <v>5.0</v>
      </c>
      <c r="N95" s="78">
        <v>1.005652E8</v>
      </c>
      <c r="O95" s="77">
        <v>5.0</v>
      </c>
      <c r="P95" s="78">
        <v>1.837095E7</v>
      </c>
      <c r="Q95" s="77">
        <v>3.0</v>
      </c>
      <c r="R95" s="78">
        <v>1.47781E7</v>
      </c>
      <c r="S95" s="77">
        <v>0.0</v>
      </c>
      <c r="T95" s="78">
        <v>0.0</v>
      </c>
      <c r="U95" s="77">
        <f t="shared" ref="U95:V95" si="47">M95+O95+Q95+S95</f>
        <v>13</v>
      </c>
      <c r="V95" s="81">
        <f t="shared" si="47"/>
        <v>133714250</v>
      </c>
      <c r="W95" s="73">
        <f t="shared" si="5"/>
        <v>86.66666667</v>
      </c>
      <c r="X95" s="82">
        <f t="shared" si="31"/>
        <v>86.26725806</v>
      </c>
      <c r="Y95" s="77">
        <f t="shared" si="6"/>
        <v>13</v>
      </c>
      <c r="Z95" s="81">
        <f t="shared" si="18"/>
        <v>133714250</v>
      </c>
      <c r="AA95" s="73">
        <f t="shared" si="7"/>
        <v>28.88888889</v>
      </c>
      <c r="AB95" s="73">
        <f t="shared" si="19"/>
        <v>81.03893939</v>
      </c>
      <c r="AC95" s="75" t="s">
        <v>37</v>
      </c>
    </row>
    <row r="96">
      <c r="A96" s="73"/>
      <c r="B96" s="74"/>
      <c r="C96" s="74"/>
      <c r="D96" s="75" t="s">
        <v>274</v>
      </c>
      <c r="E96" s="76" t="s">
        <v>275</v>
      </c>
      <c r="F96" s="76" t="s">
        <v>276</v>
      </c>
      <c r="G96" s="77">
        <v>36.0</v>
      </c>
      <c r="H96" s="78">
        <v>3.0E7</v>
      </c>
      <c r="I96" s="79">
        <v>0.0</v>
      </c>
      <c r="J96" s="80">
        <v>0.0</v>
      </c>
      <c r="K96" s="77">
        <v>12.0</v>
      </c>
      <c r="L96" s="78">
        <v>1.2E7</v>
      </c>
      <c r="M96" s="77">
        <v>3.0</v>
      </c>
      <c r="N96" s="78">
        <v>2164300.0</v>
      </c>
      <c r="O96" s="77">
        <v>4.0</v>
      </c>
      <c r="P96" s="78">
        <v>3475450.0</v>
      </c>
      <c r="Q96" s="77">
        <v>4.0</v>
      </c>
      <c r="R96" s="78">
        <v>5166000.0</v>
      </c>
      <c r="S96" s="77">
        <v>0.0</v>
      </c>
      <c r="T96" s="78">
        <v>0.0</v>
      </c>
      <c r="U96" s="77">
        <f t="shared" ref="U96:V96" si="48">M96+O96+Q96+S96</f>
        <v>11</v>
      </c>
      <c r="V96" s="81">
        <f t="shared" si="48"/>
        <v>10805750</v>
      </c>
      <c r="W96" s="73">
        <f t="shared" si="5"/>
        <v>91.66666667</v>
      </c>
      <c r="X96" s="82">
        <f t="shared" si="31"/>
        <v>90.04791667</v>
      </c>
      <c r="Y96" s="77">
        <f t="shared" si="6"/>
        <v>11</v>
      </c>
      <c r="Z96" s="81">
        <f t="shared" si="18"/>
        <v>10805750</v>
      </c>
      <c r="AA96" s="73">
        <f t="shared" si="7"/>
        <v>30.55555556</v>
      </c>
      <c r="AB96" s="73">
        <f t="shared" si="19"/>
        <v>36.01916667</v>
      </c>
      <c r="AC96" s="75" t="s">
        <v>37</v>
      </c>
    </row>
    <row r="97">
      <c r="A97" s="73"/>
      <c r="B97" s="74"/>
      <c r="C97" s="74"/>
      <c r="D97" s="75" t="s">
        <v>277</v>
      </c>
      <c r="E97" s="76" t="s">
        <v>278</v>
      </c>
      <c r="F97" s="76" t="s">
        <v>279</v>
      </c>
      <c r="G97" s="77">
        <v>36.0</v>
      </c>
      <c r="H97" s="78">
        <v>1.8E8</v>
      </c>
      <c r="I97" s="79">
        <v>0.0</v>
      </c>
      <c r="J97" s="80">
        <v>0.0</v>
      </c>
      <c r="K97" s="77">
        <v>12.0</v>
      </c>
      <c r="L97" s="78">
        <v>6.0E7</v>
      </c>
      <c r="M97" s="77">
        <v>2.0</v>
      </c>
      <c r="N97" s="78">
        <v>7101150.0</v>
      </c>
      <c r="O97" s="77">
        <v>4.0</v>
      </c>
      <c r="P97" s="78">
        <v>1.23344E7</v>
      </c>
      <c r="Q97" s="77">
        <v>3.0</v>
      </c>
      <c r="R97" s="78">
        <v>1.63534E7</v>
      </c>
      <c r="S97" s="77">
        <v>0.0</v>
      </c>
      <c r="T97" s="78">
        <v>0.0</v>
      </c>
      <c r="U97" s="77">
        <f t="shared" ref="U97:V97" si="49">M97+O97+Q97+S97</f>
        <v>9</v>
      </c>
      <c r="V97" s="81">
        <f t="shared" si="49"/>
        <v>35788950</v>
      </c>
      <c r="W97" s="73">
        <f t="shared" si="5"/>
        <v>75</v>
      </c>
      <c r="X97" s="82">
        <f t="shared" si="31"/>
        <v>59.64825</v>
      </c>
      <c r="Y97" s="77">
        <f t="shared" si="6"/>
        <v>9</v>
      </c>
      <c r="Z97" s="81">
        <f t="shared" si="18"/>
        <v>35788950</v>
      </c>
      <c r="AA97" s="73">
        <f t="shared" si="7"/>
        <v>25</v>
      </c>
      <c r="AB97" s="73">
        <f t="shared" si="19"/>
        <v>19.88275</v>
      </c>
      <c r="AC97" s="75" t="s">
        <v>37</v>
      </c>
    </row>
    <row r="98">
      <c r="A98" s="73"/>
      <c r="B98" s="74"/>
      <c r="C98" s="74"/>
      <c r="D98" s="75" t="s">
        <v>280</v>
      </c>
      <c r="E98" s="76" t="s">
        <v>281</v>
      </c>
      <c r="F98" s="76" t="s">
        <v>282</v>
      </c>
      <c r="G98" s="77">
        <v>36.0</v>
      </c>
      <c r="H98" s="78">
        <v>3.3E7</v>
      </c>
      <c r="I98" s="79">
        <v>0.0</v>
      </c>
      <c r="J98" s="80">
        <v>0.0</v>
      </c>
      <c r="K98" s="77">
        <v>12.0</v>
      </c>
      <c r="L98" s="78">
        <v>1.0E7</v>
      </c>
      <c r="M98" s="77">
        <v>3.0</v>
      </c>
      <c r="N98" s="78">
        <v>3132650.0</v>
      </c>
      <c r="O98" s="77">
        <v>5.0</v>
      </c>
      <c r="P98" s="78">
        <v>3520150.0</v>
      </c>
      <c r="Q98" s="77">
        <v>2.0</v>
      </c>
      <c r="R98" s="78">
        <v>589500.0</v>
      </c>
      <c r="S98" s="77">
        <v>0.0</v>
      </c>
      <c r="T98" s="78">
        <v>0.0</v>
      </c>
      <c r="U98" s="77">
        <f t="shared" ref="U98:V98" si="50">M98+O98+Q98+S98</f>
        <v>10</v>
      </c>
      <c r="V98" s="81">
        <f t="shared" si="50"/>
        <v>7242300</v>
      </c>
      <c r="W98" s="73">
        <f t="shared" si="5"/>
        <v>83.33333333</v>
      </c>
      <c r="X98" s="82">
        <f t="shared" si="31"/>
        <v>72.423</v>
      </c>
      <c r="Y98" s="77">
        <f t="shared" si="6"/>
        <v>10</v>
      </c>
      <c r="Z98" s="81">
        <f t="shared" si="18"/>
        <v>7242300</v>
      </c>
      <c r="AA98" s="73">
        <f t="shared" si="7"/>
        <v>27.77777778</v>
      </c>
      <c r="AB98" s="73">
        <f t="shared" si="19"/>
        <v>21.94636364</v>
      </c>
      <c r="AC98" s="75" t="s">
        <v>37</v>
      </c>
    </row>
    <row r="99">
      <c r="A99" s="73"/>
      <c r="B99" s="74"/>
      <c r="C99" s="74"/>
      <c r="D99" s="75" t="s">
        <v>283</v>
      </c>
      <c r="E99" s="76" t="s">
        <v>284</v>
      </c>
      <c r="F99" s="76" t="s">
        <v>285</v>
      </c>
      <c r="G99" s="77">
        <v>108.0</v>
      </c>
      <c r="H99" s="78">
        <v>1.65E7</v>
      </c>
      <c r="I99" s="79">
        <v>0.0</v>
      </c>
      <c r="J99" s="80">
        <v>0.0</v>
      </c>
      <c r="K99" s="77">
        <v>36.0</v>
      </c>
      <c r="L99" s="78">
        <v>5200000.0</v>
      </c>
      <c r="M99" s="77">
        <v>9.0</v>
      </c>
      <c r="N99" s="78">
        <v>1155000.0</v>
      </c>
      <c r="O99" s="77">
        <v>9.0</v>
      </c>
      <c r="P99" s="78">
        <v>770000.0</v>
      </c>
      <c r="Q99" s="77">
        <v>9.0</v>
      </c>
      <c r="R99" s="78">
        <v>770000.0</v>
      </c>
      <c r="S99" s="77">
        <v>0.0</v>
      </c>
      <c r="T99" s="78">
        <v>0.0</v>
      </c>
      <c r="U99" s="77">
        <f t="shared" ref="U99:V99" si="51">M99+O99+Q99+S99</f>
        <v>27</v>
      </c>
      <c r="V99" s="81">
        <f t="shared" si="51"/>
        <v>2695000</v>
      </c>
      <c r="W99" s="73">
        <f t="shared" si="5"/>
        <v>75</v>
      </c>
      <c r="X99" s="82">
        <f t="shared" si="31"/>
        <v>51.82692308</v>
      </c>
      <c r="Y99" s="77">
        <f t="shared" si="6"/>
        <v>27</v>
      </c>
      <c r="Z99" s="81">
        <f t="shared" si="18"/>
        <v>2695000</v>
      </c>
      <c r="AA99" s="73">
        <f t="shared" si="7"/>
        <v>25</v>
      </c>
      <c r="AB99" s="73">
        <f t="shared" si="19"/>
        <v>16.33333333</v>
      </c>
      <c r="AC99" s="75" t="s">
        <v>37</v>
      </c>
    </row>
    <row r="100">
      <c r="A100" s="73"/>
      <c r="B100" s="74"/>
      <c r="C100" s="74"/>
      <c r="D100" s="75" t="s">
        <v>286</v>
      </c>
      <c r="E100" s="76" t="s">
        <v>287</v>
      </c>
      <c r="F100" s="76" t="s">
        <v>288</v>
      </c>
      <c r="G100" s="77">
        <v>36.0</v>
      </c>
      <c r="H100" s="78">
        <v>6.055E8</v>
      </c>
      <c r="I100" s="79">
        <v>0.0</v>
      </c>
      <c r="J100" s="80">
        <v>0.0</v>
      </c>
      <c r="K100" s="77">
        <v>12.0</v>
      </c>
      <c r="L100" s="78">
        <v>2.5E8</v>
      </c>
      <c r="M100" s="77">
        <v>3.0</v>
      </c>
      <c r="N100" s="78">
        <v>5.9684284E7</v>
      </c>
      <c r="O100" s="77">
        <v>3.0</v>
      </c>
      <c r="P100" s="78">
        <v>6.3350632E7</v>
      </c>
      <c r="Q100" s="77">
        <v>3.0</v>
      </c>
      <c r="R100" s="78">
        <v>1.10357454E8</v>
      </c>
      <c r="S100" s="77">
        <v>0.0</v>
      </c>
      <c r="T100" s="78">
        <v>0.0</v>
      </c>
      <c r="U100" s="77">
        <f t="shared" ref="U100:V100" si="52">M100+O100+Q100+S100</f>
        <v>9</v>
      </c>
      <c r="V100" s="81">
        <f t="shared" si="52"/>
        <v>233392370</v>
      </c>
      <c r="W100" s="73">
        <f t="shared" si="5"/>
        <v>75</v>
      </c>
      <c r="X100" s="82">
        <f t="shared" si="31"/>
        <v>93.356948</v>
      </c>
      <c r="Y100" s="77">
        <f t="shared" si="6"/>
        <v>9</v>
      </c>
      <c r="Z100" s="81">
        <f t="shared" si="18"/>
        <v>233392370</v>
      </c>
      <c r="AA100" s="73">
        <f t="shared" si="7"/>
        <v>25</v>
      </c>
      <c r="AB100" s="73">
        <f t="shared" si="19"/>
        <v>38.54539554</v>
      </c>
      <c r="AC100" s="75" t="s">
        <v>37</v>
      </c>
    </row>
    <row r="101">
      <c r="A101" s="62"/>
      <c r="B101" s="63"/>
      <c r="C101" s="63"/>
      <c r="D101" s="64" t="s">
        <v>289</v>
      </c>
      <c r="E101" s="65" t="s">
        <v>290</v>
      </c>
      <c r="F101" s="65" t="s">
        <v>291</v>
      </c>
      <c r="G101" s="66">
        <f t="shared" ref="G101:T101" si="53">SUM(G102:G104)</f>
        <v>111</v>
      </c>
      <c r="H101" s="71">
        <f t="shared" si="53"/>
        <v>557100000</v>
      </c>
      <c r="I101" s="68">
        <f t="shared" si="53"/>
        <v>0</v>
      </c>
      <c r="J101" s="69">
        <f t="shared" si="53"/>
        <v>0</v>
      </c>
      <c r="K101" s="66">
        <f t="shared" si="53"/>
        <v>37</v>
      </c>
      <c r="L101" s="71">
        <f t="shared" si="53"/>
        <v>173000000</v>
      </c>
      <c r="M101" s="66">
        <f t="shared" si="53"/>
        <v>11</v>
      </c>
      <c r="N101" s="71">
        <f t="shared" si="53"/>
        <v>36239883</v>
      </c>
      <c r="O101" s="66">
        <f t="shared" si="53"/>
        <v>8</v>
      </c>
      <c r="P101" s="71">
        <f t="shared" si="53"/>
        <v>41074102</v>
      </c>
      <c r="Q101" s="66">
        <f t="shared" si="53"/>
        <v>9</v>
      </c>
      <c r="R101" s="71">
        <f t="shared" si="53"/>
        <v>37275098</v>
      </c>
      <c r="S101" s="66">
        <f t="shared" si="53"/>
        <v>0</v>
      </c>
      <c r="T101" s="71">
        <f t="shared" si="53"/>
        <v>0</v>
      </c>
      <c r="U101" s="66">
        <f t="shared" ref="U101:V101" si="54">M101+O101+Q101+S101</f>
        <v>28</v>
      </c>
      <c r="V101" s="71">
        <f t="shared" si="54"/>
        <v>114589083</v>
      </c>
      <c r="W101" s="62">
        <f t="shared" si="5"/>
        <v>75.67567568</v>
      </c>
      <c r="X101" s="72">
        <f t="shared" si="31"/>
        <v>66.23646416</v>
      </c>
      <c r="Y101" s="66">
        <f t="shared" si="6"/>
        <v>28</v>
      </c>
      <c r="Z101" s="71">
        <f t="shared" si="18"/>
        <v>114589083</v>
      </c>
      <c r="AA101" s="62">
        <f t="shared" si="7"/>
        <v>25.22522523</v>
      </c>
      <c r="AB101" s="62">
        <f t="shared" si="19"/>
        <v>20.56885353</v>
      </c>
      <c r="AC101" s="64" t="s">
        <v>37</v>
      </c>
    </row>
    <row r="102">
      <c r="A102" s="73"/>
      <c r="B102" s="74"/>
      <c r="C102" s="74"/>
      <c r="D102" s="75" t="s">
        <v>292</v>
      </c>
      <c r="E102" s="76" t="s">
        <v>293</v>
      </c>
      <c r="F102" s="76" t="s">
        <v>294</v>
      </c>
      <c r="G102" s="77">
        <v>36.0</v>
      </c>
      <c r="H102" s="78">
        <v>2.25E8</v>
      </c>
      <c r="I102" s="79">
        <v>0.0</v>
      </c>
      <c r="J102" s="80">
        <v>0.0</v>
      </c>
      <c r="K102" s="77">
        <v>12.0</v>
      </c>
      <c r="L102" s="78">
        <v>7.0E7</v>
      </c>
      <c r="M102" s="77">
        <v>3.0</v>
      </c>
      <c r="N102" s="78">
        <v>1.5569683E7</v>
      </c>
      <c r="O102" s="77">
        <v>3.0</v>
      </c>
      <c r="P102" s="78">
        <v>1.3489152E7</v>
      </c>
      <c r="Q102" s="77">
        <v>3.0</v>
      </c>
      <c r="R102" s="78">
        <v>1.4010098E7</v>
      </c>
      <c r="S102" s="77">
        <v>0.0</v>
      </c>
      <c r="T102" s="78">
        <v>0.0</v>
      </c>
      <c r="U102" s="77">
        <f t="shared" ref="U102:V102" si="55">M102+O102+Q102+S102</f>
        <v>9</v>
      </c>
      <c r="V102" s="81">
        <f t="shared" si="55"/>
        <v>43068933</v>
      </c>
      <c r="W102" s="73">
        <f t="shared" si="5"/>
        <v>75</v>
      </c>
      <c r="X102" s="82">
        <f t="shared" si="31"/>
        <v>61.52704714</v>
      </c>
      <c r="Y102" s="77">
        <f t="shared" si="6"/>
        <v>9</v>
      </c>
      <c r="Z102" s="81">
        <f t="shared" si="18"/>
        <v>43068933</v>
      </c>
      <c r="AA102" s="73">
        <f t="shared" si="7"/>
        <v>25</v>
      </c>
      <c r="AB102" s="73">
        <f t="shared" si="19"/>
        <v>19.141748</v>
      </c>
      <c r="AC102" s="75" t="s">
        <v>37</v>
      </c>
    </row>
    <row r="103">
      <c r="A103" s="73"/>
      <c r="B103" s="74"/>
      <c r="C103" s="74"/>
      <c r="D103" s="75" t="s">
        <v>295</v>
      </c>
      <c r="E103" s="76" t="s">
        <v>296</v>
      </c>
      <c r="F103" s="76" t="s">
        <v>297</v>
      </c>
      <c r="G103" s="77">
        <v>36.0</v>
      </c>
      <c r="H103" s="78">
        <v>6.0E7</v>
      </c>
      <c r="I103" s="79">
        <v>0.0</v>
      </c>
      <c r="J103" s="80">
        <v>0.0</v>
      </c>
      <c r="K103" s="77">
        <v>12.0</v>
      </c>
      <c r="L103" s="78">
        <v>2.0E7</v>
      </c>
      <c r="M103" s="77">
        <v>5.0</v>
      </c>
      <c r="N103" s="78">
        <v>8550200.0</v>
      </c>
      <c r="O103" s="77">
        <v>1.0</v>
      </c>
      <c r="P103" s="78">
        <v>2945000.0</v>
      </c>
      <c r="Q103" s="77">
        <v>3.0</v>
      </c>
      <c r="R103" s="78">
        <v>5085000.0</v>
      </c>
      <c r="S103" s="77">
        <v>0.0</v>
      </c>
      <c r="T103" s="78">
        <v>0.0</v>
      </c>
      <c r="U103" s="77">
        <f t="shared" ref="U103:V103" si="56">M103+O103+Q103+S103</f>
        <v>9</v>
      </c>
      <c r="V103" s="81">
        <f t="shared" si="56"/>
        <v>16580200</v>
      </c>
      <c r="W103" s="73">
        <f t="shared" si="5"/>
        <v>75</v>
      </c>
      <c r="X103" s="82">
        <f t="shared" si="31"/>
        <v>82.901</v>
      </c>
      <c r="Y103" s="77">
        <f t="shared" si="6"/>
        <v>9</v>
      </c>
      <c r="Z103" s="81">
        <f t="shared" si="18"/>
        <v>16580200</v>
      </c>
      <c r="AA103" s="73">
        <f t="shared" si="7"/>
        <v>25</v>
      </c>
      <c r="AB103" s="73">
        <f t="shared" si="19"/>
        <v>27.63366667</v>
      </c>
      <c r="AC103" s="75" t="s">
        <v>37</v>
      </c>
    </row>
    <row r="104">
      <c r="A104" s="73"/>
      <c r="B104" s="74"/>
      <c r="C104" s="74"/>
      <c r="D104" s="75" t="s">
        <v>298</v>
      </c>
      <c r="E104" s="76" t="s">
        <v>299</v>
      </c>
      <c r="F104" s="76" t="s">
        <v>300</v>
      </c>
      <c r="G104" s="77">
        <v>39.0</v>
      </c>
      <c r="H104" s="78">
        <v>2.721E8</v>
      </c>
      <c r="I104" s="79">
        <v>0.0</v>
      </c>
      <c r="J104" s="80">
        <v>0.0</v>
      </c>
      <c r="K104" s="77">
        <v>13.0</v>
      </c>
      <c r="L104" s="78">
        <v>8.3E7</v>
      </c>
      <c r="M104" s="77">
        <v>3.0</v>
      </c>
      <c r="N104" s="78">
        <v>1.212E7</v>
      </c>
      <c r="O104" s="77">
        <v>4.0</v>
      </c>
      <c r="P104" s="78">
        <v>2.463995E7</v>
      </c>
      <c r="Q104" s="77">
        <v>3.0</v>
      </c>
      <c r="R104" s="78">
        <v>1.818E7</v>
      </c>
      <c r="S104" s="77">
        <v>0.0</v>
      </c>
      <c r="T104" s="78">
        <v>0.0</v>
      </c>
      <c r="U104" s="77">
        <f t="shared" ref="U104:V104" si="57">M104+O104+Q104+S104</f>
        <v>10</v>
      </c>
      <c r="V104" s="81">
        <f t="shared" si="57"/>
        <v>54939950</v>
      </c>
      <c r="W104" s="73">
        <f t="shared" si="5"/>
        <v>76.92307692</v>
      </c>
      <c r="X104" s="82">
        <f t="shared" si="31"/>
        <v>66.19271084</v>
      </c>
      <c r="Y104" s="77">
        <f t="shared" si="6"/>
        <v>10</v>
      </c>
      <c r="Z104" s="81">
        <f t="shared" si="18"/>
        <v>54939950</v>
      </c>
      <c r="AA104" s="73">
        <f t="shared" si="7"/>
        <v>25.64102564</v>
      </c>
      <c r="AB104" s="73">
        <f t="shared" si="19"/>
        <v>20.19108784</v>
      </c>
      <c r="AC104" s="75" t="s">
        <v>37</v>
      </c>
    </row>
    <row r="105">
      <c r="A105" s="62"/>
      <c r="B105" s="63"/>
      <c r="C105" s="63"/>
      <c r="D105" s="64" t="s">
        <v>301</v>
      </c>
      <c r="E105" s="65" t="s">
        <v>302</v>
      </c>
      <c r="F105" s="65" t="s">
        <v>303</v>
      </c>
      <c r="G105" s="66">
        <f t="shared" ref="G105:T105" si="58">SUM(G106:G107)</f>
        <v>60</v>
      </c>
      <c r="H105" s="71">
        <f t="shared" si="58"/>
        <v>471000000</v>
      </c>
      <c r="I105" s="68">
        <f t="shared" si="58"/>
        <v>0</v>
      </c>
      <c r="J105" s="69">
        <f t="shared" si="58"/>
        <v>0</v>
      </c>
      <c r="K105" s="66">
        <f t="shared" si="58"/>
        <v>20</v>
      </c>
      <c r="L105" s="71">
        <f t="shared" si="58"/>
        <v>152000000</v>
      </c>
      <c r="M105" s="66">
        <f t="shared" si="58"/>
        <v>7</v>
      </c>
      <c r="N105" s="71">
        <f t="shared" si="58"/>
        <v>24425485</v>
      </c>
      <c r="O105" s="66">
        <f t="shared" si="58"/>
        <v>0</v>
      </c>
      <c r="P105" s="71">
        <f t="shared" si="58"/>
        <v>19010792</v>
      </c>
      <c r="Q105" s="66">
        <f t="shared" si="58"/>
        <v>2</v>
      </c>
      <c r="R105" s="71">
        <f t="shared" si="58"/>
        <v>21356477</v>
      </c>
      <c r="S105" s="66">
        <f t="shared" si="58"/>
        <v>0</v>
      </c>
      <c r="T105" s="71">
        <f t="shared" si="58"/>
        <v>0</v>
      </c>
      <c r="U105" s="66">
        <f t="shared" ref="U105:V105" si="59">M105+O105+Q105+S105</f>
        <v>9</v>
      </c>
      <c r="V105" s="71">
        <f t="shared" si="59"/>
        <v>64792754</v>
      </c>
      <c r="W105" s="62">
        <f t="shared" si="5"/>
        <v>45</v>
      </c>
      <c r="X105" s="72">
        <f t="shared" si="31"/>
        <v>42.62681184</v>
      </c>
      <c r="Y105" s="66">
        <f t="shared" si="6"/>
        <v>9</v>
      </c>
      <c r="Z105" s="71">
        <f t="shared" si="18"/>
        <v>64792754</v>
      </c>
      <c r="AA105" s="62">
        <f t="shared" si="7"/>
        <v>15</v>
      </c>
      <c r="AB105" s="62">
        <f t="shared" si="19"/>
        <v>13.75642335</v>
      </c>
      <c r="AC105" s="64" t="s">
        <v>37</v>
      </c>
    </row>
    <row r="106">
      <c r="A106" s="73"/>
      <c r="B106" s="74"/>
      <c r="C106" s="74"/>
      <c r="D106" s="75" t="s">
        <v>305</v>
      </c>
      <c r="E106" s="76" t="s">
        <v>306</v>
      </c>
      <c r="F106" s="76" t="s">
        <v>307</v>
      </c>
      <c r="G106" s="77">
        <v>57.0</v>
      </c>
      <c r="H106" s="78">
        <v>4.35E8</v>
      </c>
      <c r="I106" s="79">
        <v>0.0</v>
      </c>
      <c r="J106" s="80">
        <v>0.0</v>
      </c>
      <c r="K106" s="77">
        <v>19.0</v>
      </c>
      <c r="L106" s="78">
        <v>1.4E8</v>
      </c>
      <c r="M106" s="77">
        <v>7.0</v>
      </c>
      <c r="N106" s="78">
        <v>2.2577485E7</v>
      </c>
      <c r="O106" s="77">
        <v>0.0</v>
      </c>
      <c r="P106" s="78">
        <v>1.7756792E7</v>
      </c>
      <c r="Q106" s="77">
        <v>2.0</v>
      </c>
      <c r="R106" s="78">
        <v>1.8802477E7</v>
      </c>
      <c r="S106" s="77">
        <v>0.0</v>
      </c>
      <c r="T106" s="78">
        <v>0.0</v>
      </c>
      <c r="U106" s="77">
        <f t="shared" ref="U106:V106" si="60">M106+O106+Q106+S106</f>
        <v>9</v>
      </c>
      <c r="V106" s="81">
        <f t="shared" si="60"/>
        <v>59136754</v>
      </c>
      <c r="W106" s="73">
        <f t="shared" si="5"/>
        <v>47.36842105</v>
      </c>
      <c r="X106" s="82">
        <f t="shared" si="31"/>
        <v>42.24053857</v>
      </c>
      <c r="Y106" s="77">
        <f t="shared" si="6"/>
        <v>9</v>
      </c>
      <c r="Z106" s="81">
        <f t="shared" si="18"/>
        <v>59136754</v>
      </c>
      <c r="AA106" s="73">
        <f t="shared" si="7"/>
        <v>15.78947368</v>
      </c>
      <c r="AB106" s="73">
        <f t="shared" si="19"/>
        <v>13.59465609</v>
      </c>
      <c r="AC106" s="75" t="s">
        <v>37</v>
      </c>
    </row>
    <row r="107">
      <c r="A107" s="73"/>
      <c r="B107" s="74"/>
      <c r="C107" s="74"/>
      <c r="D107" s="75" t="s">
        <v>308</v>
      </c>
      <c r="E107" s="76" t="s">
        <v>309</v>
      </c>
      <c r="F107" s="76" t="s">
        <v>310</v>
      </c>
      <c r="G107" s="77">
        <v>3.0</v>
      </c>
      <c r="H107" s="78">
        <v>3.6E7</v>
      </c>
      <c r="I107" s="79">
        <v>0.0</v>
      </c>
      <c r="J107" s="80">
        <v>0.0</v>
      </c>
      <c r="K107" s="77">
        <v>1.0</v>
      </c>
      <c r="L107" s="78">
        <v>1.2E7</v>
      </c>
      <c r="M107" s="77">
        <v>0.0</v>
      </c>
      <c r="N107" s="78">
        <v>1848000.0</v>
      </c>
      <c r="O107" s="77">
        <v>0.0</v>
      </c>
      <c r="P107" s="78">
        <v>1254000.0</v>
      </c>
      <c r="Q107" s="77">
        <v>0.0</v>
      </c>
      <c r="R107" s="78">
        <v>2554000.0</v>
      </c>
      <c r="S107" s="77">
        <v>0.0</v>
      </c>
      <c r="T107" s="78">
        <v>0.0</v>
      </c>
      <c r="U107" s="77">
        <f t="shared" ref="U107:V107" si="61">M107+O107+Q107+S107</f>
        <v>0</v>
      </c>
      <c r="V107" s="81">
        <f t="shared" si="61"/>
        <v>5656000</v>
      </c>
      <c r="W107" s="73">
        <f t="shared" si="5"/>
        <v>0</v>
      </c>
      <c r="X107" s="82">
        <f t="shared" si="31"/>
        <v>47.13333333</v>
      </c>
      <c r="Y107" s="77">
        <f t="shared" si="6"/>
        <v>0</v>
      </c>
      <c r="Z107" s="81">
        <f t="shared" si="18"/>
        <v>5656000</v>
      </c>
      <c r="AA107" s="73">
        <f t="shared" si="7"/>
        <v>0</v>
      </c>
      <c r="AB107" s="73">
        <f t="shared" si="19"/>
        <v>15.71111111</v>
      </c>
      <c r="AC107" s="75" t="s">
        <v>37</v>
      </c>
    </row>
    <row r="108">
      <c r="A108" s="116"/>
      <c r="B108" s="116"/>
      <c r="C108" s="116"/>
      <c r="D108" s="116"/>
      <c r="E108" s="116"/>
      <c r="F108" s="92"/>
      <c r="G108" s="93"/>
      <c r="H108" s="93">
        <f>H82+H66+H35+H18</f>
        <v>30381673040</v>
      </c>
      <c r="I108" s="49"/>
      <c r="J108" s="49">
        <f>J82+J66+J35+J18</f>
        <v>0</v>
      </c>
      <c r="K108" s="93"/>
      <c r="L108" s="93">
        <f>L82+L66+L35+L18</f>
        <v>11130939641</v>
      </c>
      <c r="M108" s="93"/>
      <c r="N108" s="93">
        <f>N82+N66+N35+N18</f>
        <v>1231326429</v>
      </c>
      <c r="O108" s="93"/>
      <c r="P108" s="93">
        <f>P82+P66+P35+P18</f>
        <v>2540853306</v>
      </c>
      <c r="Q108" s="93"/>
      <c r="R108" s="93">
        <f>R82+R66+R35+R18</f>
        <v>2458326484</v>
      </c>
      <c r="S108" s="93"/>
      <c r="T108" s="93">
        <f>T82+T66+T35+T18</f>
        <v>0</v>
      </c>
      <c r="U108" s="92"/>
      <c r="V108" s="93">
        <f>V82+V66+V35+V18</f>
        <v>6230506219</v>
      </c>
      <c r="W108" s="94">
        <f>AVERAGE(W82,W66,W35,W36,W18,W19)</f>
        <v>0</v>
      </c>
      <c r="X108" s="94">
        <f t="shared" si="31"/>
        <v>55.97466539</v>
      </c>
      <c r="Y108" s="94">
        <f>AVERAGE(Y82,Y66,Y35,Y36,Y18,Y19)</f>
        <v>0</v>
      </c>
      <c r="Z108" s="93">
        <f>Z82+Z66+Z35+Z18</f>
        <v>6230506219</v>
      </c>
      <c r="AA108" s="94">
        <f>AVERAGE(AA82,AA66,AA35,AA36,AA18,AA19)</f>
        <v>0</v>
      </c>
      <c r="AB108" s="92"/>
      <c r="AC108" s="95" t="s">
        <v>37</v>
      </c>
    </row>
    <row r="109">
      <c r="A109" s="117"/>
      <c r="B109" s="118"/>
      <c r="C109" s="118"/>
      <c r="D109" s="118"/>
      <c r="E109" s="118"/>
      <c r="F109" s="119" t="s">
        <v>311</v>
      </c>
      <c r="G109" s="15"/>
      <c r="H109" s="15"/>
      <c r="I109" s="15"/>
      <c r="J109" s="15"/>
      <c r="K109" s="15"/>
      <c r="L109" s="16"/>
      <c r="M109" s="99"/>
      <c r="N109" s="99"/>
      <c r="O109" s="99"/>
      <c r="P109" s="99"/>
      <c r="Q109" s="99"/>
      <c r="R109" s="99"/>
      <c r="S109" s="99"/>
      <c r="T109" s="99"/>
      <c r="U109" s="97"/>
      <c r="V109" s="96"/>
      <c r="W109" s="100">
        <f t="shared" ref="W109:Y109" si="62">W108</f>
        <v>0</v>
      </c>
      <c r="X109" s="100">
        <f t="shared" si="62"/>
        <v>55.97466539</v>
      </c>
      <c r="Y109" s="100">
        <f t="shared" si="62"/>
        <v>0</v>
      </c>
      <c r="Z109" s="101"/>
      <c r="AA109" s="100">
        <f>AA108</f>
        <v>0</v>
      </c>
      <c r="AB109" s="97"/>
      <c r="AC109" s="95" t="s">
        <v>37</v>
      </c>
    </row>
    <row r="110">
      <c r="A110" s="120" t="s">
        <v>312</v>
      </c>
      <c r="B110" s="19"/>
      <c r="C110" s="19"/>
      <c r="D110" s="19"/>
      <c r="E110" s="121" t="s">
        <v>313</v>
      </c>
      <c r="F110" s="122"/>
      <c r="G110" s="123"/>
      <c r="H110" s="123"/>
      <c r="I110" s="123"/>
      <c r="J110" s="123"/>
      <c r="K110" s="123"/>
      <c r="L110" s="123"/>
      <c r="M110" s="123"/>
      <c r="N110" s="123"/>
      <c r="O110" s="123"/>
      <c r="P110" s="123"/>
      <c r="Q110" s="123"/>
      <c r="R110" s="123"/>
      <c r="S110" s="123"/>
      <c r="T110" s="123"/>
      <c r="U110" s="122"/>
      <c r="V110" s="123"/>
      <c r="W110" s="124"/>
      <c r="X110" s="124"/>
      <c r="Y110" s="123"/>
      <c r="Z110" s="123"/>
      <c r="AA110" s="122"/>
      <c r="AB110" s="122"/>
      <c r="AC110" s="125"/>
    </row>
    <row r="111">
      <c r="A111" s="120" t="s">
        <v>314</v>
      </c>
      <c r="B111" s="19"/>
      <c r="C111" s="19"/>
      <c r="D111" s="19"/>
      <c r="E111" s="124" t="s">
        <v>315</v>
      </c>
      <c r="F111" s="122"/>
      <c r="G111" s="123"/>
      <c r="H111" s="123"/>
      <c r="I111" s="123"/>
      <c r="J111" s="123"/>
      <c r="K111" s="123"/>
      <c r="L111" s="123"/>
      <c r="M111" s="123"/>
      <c r="N111" s="123"/>
      <c r="O111" s="123"/>
      <c r="P111" s="123"/>
      <c r="Q111" s="123"/>
      <c r="R111" s="123"/>
      <c r="S111" s="123"/>
      <c r="T111" s="123"/>
      <c r="U111" s="122"/>
      <c r="V111" s="123"/>
      <c r="W111" s="124"/>
      <c r="X111" s="124"/>
      <c r="Y111" s="123"/>
      <c r="Z111" s="123"/>
      <c r="AA111" s="122"/>
      <c r="AB111" s="122"/>
      <c r="AC111" s="125"/>
    </row>
    <row r="112">
      <c r="A112" s="120" t="s">
        <v>316</v>
      </c>
      <c r="B112" s="19"/>
      <c r="C112" s="19"/>
      <c r="D112" s="19"/>
      <c r="E112" s="124" t="s">
        <v>317</v>
      </c>
      <c r="F112" s="122"/>
      <c r="G112" s="123"/>
      <c r="H112" s="123"/>
      <c r="I112" s="123"/>
      <c r="J112" s="123"/>
      <c r="K112" s="123"/>
      <c r="L112" s="123"/>
      <c r="M112" s="123"/>
      <c r="N112" s="123"/>
      <c r="O112" s="123"/>
      <c r="P112" s="123"/>
      <c r="Q112" s="123"/>
      <c r="R112" s="123"/>
      <c r="S112" s="123"/>
      <c r="T112" s="123"/>
      <c r="U112" s="122"/>
      <c r="V112" s="123"/>
      <c r="W112" s="124"/>
      <c r="X112" s="124"/>
      <c r="Y112" s="123"/>
      <c r="Z112" s="123"/>
      <c r="AA112" s="122"/>
      <c r="AB112" s="122"/>
      <c r="AC112" s="125"/>
    </row>
    <row r="113">
      <c r="A113" s="120" t="s">
        <v>318</v>
      </c>
      <c r="B113" s="19"/>
      <c r="C113" s="19"/>
      <c r="D113" s="19"/>
      <c r="E113" s="124" t="s">
        <v>347</v>
      </c>
      <c r="F113" s="122"/>
      <c r="G113" s="123"/>
      <c r="H113" s="123"/>
      <c r="I113" s="123"/>
      <c r="J113" s="123"/>
      <c r="K113" s="123"/>
      <c r="L113" s="123"/>
      <c r="M113" s="123"/>
      <c r="N113" s="123"/>
      <c r="O113" s="123"/>
      <c r="P113" s="123"/>
      <c r="Q113" s="123"/>
      <c r="R113" s="123"/>
      <c r="S113" s="123"/>
      <c r="T113" s="123"/>
      <c r="U113" s="122"/>
      <c r="V113" s="123"/>
      <c r="W113" s="124"/>
      <c r="X113" s="124"/>
      <c r="Y113" s="123"/>
      <c r="Z113" s="123"/>
      <c r="AA113" s="122"/>
      <c r="AB113" s="122"/>
      <c r="AC113" s="125"/>
    </row>
  </sheetData>
  <mergeCells count="99">
    <mergeCell ref="K10:L11"/>
    <mergeCell ref="M11:N11"/>
    <mergeCell ref="O11:P11"/>
    <mergeCell ref="Q11:R11"/>
    <mergeCell ref="I10:J11"/>
    <mergeCell ref="M10:T10"/>
    <mergeCell ref="U10:V11"/>
    <mergeCell ref="W10:X11"/>
    <mergeCell ref="Y10:Z11"/>
    <mergeCell ref="AA10:AB11"/>
    <mergeCell ref="AC10:AC11"/>
    <mergeCell ref="S11:T11"/>
    <mergeCell ref="A10:A11"/>
    <mergeCell ref="B10:B11"/>
    <mergeCell ref="C10:C11"/>
    <mergeCell ref="D10:D11"/>
    <mergeCell ref="E10:E11"/>
    <mergeCell ref="F10:F11"/>
    <mergeCell ref="G10:H11"/>
    <mergeCell ref="W12:X12"/>
    <mergeCell ref="Y12:Z12"/>
    <mergeCell ref="AA12:AB12"/>
    <mergeCell ref="AC12:AC13"/>
    <mergeCell ref="I12:J12"/>
    <mergeCell ref="K12:L12"/>
    <mergeCell ref="M12:N12"/>
    <mergeCell ref="O12:P12"/>
    <mergeCell ref="Q12:R12"/>
    <mergeCell ref="S12:T12"/>
    <mergeCell ref="U12:V12"/>
    <mergeCell ref="X14:X15"/>
    <mergeCell ref="Z14:Z15"/>
    <mergeCell ref="AB14:AB15"/>
    <mergeCell ref="AC14:AC15"/>
    <mergeCell ref="J14:J15"/>
    <mergeCell ref="L14:L15"/>
    <mergeCell ref="N14:N15"/>
    <mergeCell ref="P14:P15"/>
    <mergeCell ref="R14:R15"/>
    <mergeCell ref="T14:T15"/>
    <mergeCell ref="V14:V15"/>
    <mergeCell ref="A16:A17"/>
    <mergeCell ref="B16:B17"/>
    <mergeCell ref="C16:C17"/>
    <mergeCell ref="D16:D17"/>
    <mergeCell ref="E16:E17"/>
    <mergeCell ref="B18:B19"/>
    <mergeCell ref="E18:E19"/>
    <mergeCell ref="A18:A19"/>
    <mergeCell ref="A35:A36"/>
    <mergeCell ref="B35:B36"/>
    <mergeCell ref="C35:C36"/>
    <mergeCell ref="D35:D36"/>
    <mergeCell ref="E35:E36"/>
    <mergeCell ref="H35:H36"/>
    <mergeCell ref="A12:A13"/>
    <mergeCell ref="B12:B13"/>
    <mergeCell ref="C12:C13"/>
    <mergeCell ref="D12:D13"/>
    <mergeCell ref="E12:E13"/>
    <mergeCell ref="F12:F13"/>
    <mergeCell ref="G12:H12"/>
    <mergeCell ref="A14:A15"/>
    <mergeCell ref="B14:B15"/>
    <mergeCell ref="C14:C15"/>
    <mergeCell ref="D14:D15"/>
    <mergeCell ref="E14:E15"/>
    <mergeCell ref="F14:F15"/>
    <mergeCell ref="H14:H15"/>
    <mergeCell ref="R18:R19"/>
    <mergeCell ref="T18:T19"/>
    <mergeCell ref="V18:V19"/>
    <mergeCell ref="X18:X19"/>
    <mergeCell ref="Z18:Z19"/>
    <mergeCell ref="AB18:AB19"/>
    <mergeCell ref="AC18:AC19"/>
    <mergeCell ref="C18:C19"/>
    <mergeCell ref="D18:D19"/>
    <mergeCell ref="H18:H19"/>
    <mergeCell ref="J18:J19"/>
    <mergeCell ref="L18:L19"/>
    <mergeCell ref="N18:N19"/>
    <mergeCell ref="P18:P19"/>
    <mergeCell ref="X35:X36"/>
    <mergeCell ref="Z35:Z36"/>
    <mergeCell ref="AB35:AB36"/>
    <mergeCell ref="AC35:AC36"/>
    <mergeCell ref="J35:J36"/>
    <mergeCell ref="L35:L36"/>
    <mergeCell ref="N35:N36"/>
    <mergeCell ref="P35:P36"/>
    <mergeCell ref="R35:R36"/>
    <mergeCell ref="T35:T36"/>
    <mergeCell ref="V35:V36"/>
    <mergeCell ref="F109:L109"/>
    <mergeCell ref="A110:D110"/>
    <mergeCell ref="A111:D111"/>
    <mergeCell ref="A112:D112"/>
    <mergeCell ref="A113:D11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19.14"/>
    <col customWidth="1" min="4" max="4" width="19.71"/>
    <col customWidth="1" min="5" max="5" width="27.57"/>
    <col customWidth="1" min="6" max="6" width="40.14"/>
    <col customWidth="1" min="7" max="7" width="14.71"/>
    <col customWidth="1" min="8" max="8" width="20.43"/>
    <col customWidth="1" min="9" max="9" width="14.71"/>
    <col customWidth="1" min="10" max="10" width="13.14"/>
    <col customWidth="1" min="11" max="11" width="14.71"/>
    <col customWidth="1" min="12" max="12" width="20.29"/>
    <col customWidth="1" min="13" max="13" width="14.71"/>
    <col customWidth="1" min="14" max="14" width="18.43"/>
    <col customWidth="1" hidden="1" min="15" max="15" width="12.57"/>
    <col customWidth="1" hidden="1" min="16" max="16" width="20.0"/>
    <col customWidth="1" hidden="1" min="17" max="17" width="12.57"/>
    <col customWidth="1" hidden="1" min="18" max="18" width="20.29"/>
    <col customWidth="1" hidden="1" min="19" max="19" width="12.57"/>
    <col customWidth="1" hidden="1" min="20" max="20" width="20.43"/>
    <col customWidth="1" min="21" max="21" width="14.71"/>
    <col customWidth="1" min="22" max="22" width="18.43"/>
    <col customWidth="1" min="23" max="24" width="16.57"/>
    <col customWidth="1" min="25" max="25" width="15.57"/>
    <col customWidth="1" min="26" max="26" width="20.0"/>
    <col customWidth="1" min="27" max="28" width="18.86"/>
    <col customWidth="1" min="29" max="29" width="27.0"/>
  </cols>
  <sheetData>
    <row r="1" hidden="1">
      <c r="A1" s="106" t="s">
        <v>0</v>
      </c>
      <c r="B1" s="107"/>
      <c r="C1" s="107"/>
      <c r="D1" s="107"/>
      <c r="E1" s="107"/>
      <c r="F1" s="107"/>
      <c r="G1" s="107"/>
      <c r="H1" s="107"/>
      <c r="I1" s="108"/>
      <c r="J1" s="108"/>
      <c r="K1" s="108"/>
      <c r="L1" s="108"/>
      <c r="M1" s="107"/>
      <c r="N1" s="107"/>
      <c r="O1" s="107"/>
      <c r="P1" s="107"/>
      <c r="Q1" s="107"/>
      <c r="R1" s="107"/>
      <c r="S1" s="107"/>
      <c r="T1" s="107"/>
      <c r="U1" s="107"/>
      <c r="V1" s="107"/>
      <c r="W1" s="107"/>
      <c r="X1" s="107"/>
      <c r="Y1" s="108"/>
      <c r="Z1" s="108"/>
      <c r="AA1" s="108"/>
      <c r="AB1" s="108"/>
      <c r="AC1" s="107"/>
    </row>
    <row r="2" hidden="1">
      <c r="A2" s="106" t="s">
        <v>1</v>
      </c>
      <c r="B2" s="107"/>
      <c r="C2" s="107"/>
      <c r="D2" s="107"/>
      <c r="E2" s="107"/>
      <c r="F2" s="107"/>
      <c r="G2" s="107"/>
      <c r="H2" s="107"/>
      <c r="I2" s="108"/>
      <c r="J2" s="108"/>
      <c r="K2" s="108"/>
      <c r="L2" s="108"/>
      <c r="M2" s="107"/>
      <c r="N2" s="107"/>
      <c r="O2" s="107"/>
      <c r="P2" s="107"/>
      <c r="Q2" s="107"/>
      <c r="R2" s="107"/>
      <c r="S2" s="107"/>
      <c r="T2" s="107"/>
      <c r="U2" s="107"/>
      <c r="V2" s="107"/>
      <c r="W2" s="107"/>
      <c r="X2" s="107"/>
      <c r="Y2" s="108"/>
      <c r="Z2" s="108"/>
      <c r="AA2" s="108"/>
      <c r="AB2" s="108"/>
      <c r="AC2" s="107"/>
    </row>
    <row r="3" hidden="1">
      <c r="A3" s="106" t="s">
        <v>2</v>
      </c>
      <c r="B3" s="107"/>
      <c r="C3" s="107"/>
      <c r="D3" s="107"/>
      <c r="E3" s="107"/>
      <c r="F3" s="107"/>
      <c r="G3" s="107"/>
      <c r="H3" s="107"/>
      <c r="I3" s="108"/>
      <c r="J3" s="108"/>
      <c r="K3" s="108"/>
      <c r="L3" s="108"/>
      <c r="M3" s="107"/>
      <c r="N3" s="107"/>
      <c r="O3" s="107"/>
      <c r="P3" s="107"/>
      <c r="Q3" s="107"/>
      <c r="R3" s="107"/>
      <c r="S3" s="107"/>
      <c r="T3" s="107"/>
      <c r="U3" s="107"/>
      <c r="V3" s="107"/>
      <c r="W3" s="107"/>
      <c r="X3" s="107"/>
      <c r="Y3" s="108"/>
      <c r="Z3" s="108"/>
      <c r="AA3" s="108"/>
      <c r="AB3" s="108"/>
      <c r="AC3" s="107"/>
    </row>
    <row r="4" hidden="1">
      <c r="A4" s="109"/>
      <c r="B4" s="109"/>
      <c r="C4" s="109"/>
      <c r="D4" s="109"/>
      <c r="E4" s="109"/>
      <c r="F4" s="109"/>
      <c r="G4" s="109"/>
      <c r="H4" s="109"/>
      <c r="I4" s="110"/>
      <c r="J4" s="110"/>
      <c r="K4" s="110"/>
      <c r="L4" s="110"/>
      <c r="M4" s="109"/>
      <c r="N4" s="109"/>
      <c r="O4" s="109"/>
      <c r="P4" s="109"/>
      <c r="Q4" s="109"/>
      <c r="R4" s="109"/>
      <c r="S4" s="109"/>
      <c r="T4" s="109"/>
      <c r="U4" s="109"/>
      <c r="V4" s="109"/>
      <c r="W4" s="109"/>
      <c r="X4" s="109"/>
      <c r="Y4" s="110"/>
      <c r="Z4" s="110"/>
      <c r="AA4" s="110"/>
      <c r="AB4" s="110"/>
      <c r="AC4" s="109"/>
    </row>
    <row r="5" hidden="1">
      <c r="A5" s="111" t="s">
        <v>3</v>
      </c>
      <c r="B5" s="112"/>
      <c r="C5" s="112"/>
      <c r="D5" s="112"/>
      <c r="E5" s="112"/>
      <c r="F5" s="112"/>
      <c r="G5" s="112"/>
      <c r="H5" s="112"/>
      <c r="I5" s="111"/>
      <c r="J5" s="111"/>
      <c r="K5" s="111"/>
      <c r="L5" s="111"/>
      <c r="M5" s="112"/>
      <c r="N5" s="112"/>
      <c r="O5" s="112"/>
      <c r="P5" s="112"/>
      <c r="Q5" s="112"/>
      <c r="R5" s="112"/>
      <c r="S5" s="112"/>
      <c r="T5" s="112"/>
      <c r="U5" s="112"/>
      <c r="V5" s="112"/>
      <c r="W5" s="112"/>
      <c r="X5" s="112"/>
      <c r="Y5" s="111"/>
      <c r="Z5" s="111"/>
      <c r="AA5" s="111"/>
      <c r="AB5" s="111"/>
      <c r="AC5" s="112"/>
    </row>
    <row r="6" hidden="1">
      <c r="A6" s="111" t="s">
        <v>4</v>
      </c>
      <c r="B6" s="112"/>
      <c r="C6" s="112"/>
      <c r="D6" s="112"/>
      <c r="E6" s="112"/>
      <c r="F6" s="112"/>
      <c r="G6" s="112"/>
      <c r="H6" s="112"/>
      <c r="I6" s="111"/>
      <c r="J6" s="111"/>
      <c r="K6" s="111"/>
      <c r="L6" s="111"/>
      <c r="M6" s="112"/>
      <c r="N6" s="112"/>
      <c r="O6" s="112"/>
      <c r="P6" s="112"/>
      <c r="Q6" s="112"/>
      <c r="R6" s="112"/>
      <c r="S6" s="112"/>
      <c r="T6" s="112"/>
      <c r="U6" s="112"/>
      <c r="V6" s="112"/>
      <c r="W6" s="112"/>
      <c r="X6" s="112"/>
      <c r="Y6" s="111"/>
      <c r="Z6" s="111"/>
      <c r="AA6" s="111"/>
      <c r="AB6" s="111"/>
      <c r="AC6" s="112"/>
    </row>
    <row r="7" hidden="1">
      <c r="A7" s="111" t="s">
        <v>5</v>
      </c>
      <c r="B7" s="112"/>
      <c r="C7" s="112"/>
      <c r="D7" s="112"/>
      <c r="E7" s="112"/>
      <c r="F7" s="112"/>
      <c r="G7" s="112"/>
      <c r="H7" s="112"/>
      <c r="I7" s="111"/>
      <c r="J7" s="111"/>
      <c r="K7" s="111"/>
      <c r="L7" s="111"/>
      <c r="M7" s="112"/>
      <c r="N7" s="112"/>
      <c r="O7" s="112"/>
      <c r="P7" s="112"/>
      <c r="Q7" s="112"/>
      <c r="R7" s="112"/>
      <c r="S7" s="112"/>
      <c r="T7" s="112"/>
      <c r="U7" s="112"/>
      <c r="V7" s="112"/>
      <c r="W7" s="112"/>
      <c r="X7" s="112"/>
      <c r="Y7" s="111"/>
      <c r="Z7" s="111"/>
      <c r="AA7" s="111"/>
      <c r="AB7" s="111"/>
      <c r="AC7" s="112"/>
    </row>
    <row r="8" hidden="1">
      <c r="A8" s="111" t="s">
        <v>6</v>
      </c>
      <c r="B8" s="112"/>
      <c r="C8" s="112"/>
      <c r="D8" s="112"/>
      <c r="E8" s="112"/>
      <c r="F8" s="112"/>
      <c r="G8" s="112"/>
      <c r="H8" s="112"/>
      <c r="I8" s="111"/>
      <c r="J8" s="111"/>
      <c r="K8" s="111"/>
      <c r="L8" s="111"/>
      <c r="M8" s="112"/>
      <c r="N8" s="112"/>
      <c r="O8" s="112"/>
      <c r="P8" s="112"/>
      <c r="Q8" s="112"/>
      <c r="R8" s="112"/>
      <c r="S8" s="112"/>
      <c r="T8" s="112"/>
      <c r="U8" s="112"/>
      <c r="V8" s="112"/>
      <c r="W8" s="112"/>
      <c r="X8" s="112"/>
      <c r="Y8" s="111"/>
      <c r="Z8" s="111"/>
      <c r="AA8" s="111"/>
      <c r="AB8" s="111"/>
      <c r="AC8" s="112"/>
    </row>
    <row r="9" hidden="1">
      <c r="A9" s="111" t="s">
        <v>7</v>
      </c>
      <c r="B9" s="112"/>
      <c r="C9" s="112"/>
      <c r="D9" s="112"/>
      <c r="E9" s="112"/>
      <c r="F9" s="112"/>
      <c r="G9" s="112"/>
      <c r="H9" s="112"/>
      <c r="I9" s="111"/>
      <c r="J9" s="111"/>
      <c r="K9" s="111"/>
      <c r="L9" s="111"/>
      <c r="M9" s="112"/>
      <c r="N9" s="112"/>
      <c r="O9" s="112"/>
      <c r="P9" s="112"/>
      <c r="Q9" s="112"/>
      <c r="R9" s="112"/>
      <c r="S9" s="112"/>
      <c r="T9" s="112"/>
      <c r="U9" s="112"/>
      <c r="V9" s="112"/>
      <c r="W9" s="112"/>
      <c r="X9" s="112"/>
      <c r="Y9" s="111"/>
      <c r="Z9" s="111"/>
      <c r="AA9" s="111"/>
      <c r="AB9" s="111"/>
      <c r="AC9" s="112"/>
    </row>
    <row r="10" ht="45.0" customHeight="1">
      <c r="A10" s="8" t="s">
        <v>8</v>
      </c>
      <c r="B10" s="9" t="s">
        <v>9</v>
      </c>
      <c r="C10" s="9" t="s">
        <v>10</v>
      </c>
      <c r="D10" s="9" t="s">
        <v>11</v>
      </c>
      <c r="E10" s="8" t="s">
        <v>12</v>
      </c>
      <c r="F10" s="8" t="s">
        <v>13</v>
      </c>
      <c r="G10" s="10" t="s">
        <v>14</v>
      </c>
      <c r="H10" s="12"/>
      <c r="I10" s="13" t="s">
        <v>15</v>
      </c>
      <c r="J10" s="12"/>
      <c r="K10" s="10" t="s">
        <v>16</v>
      </c>
      <c r="L10" s="12"/>
      <c r="M10" s="14" t="s">
        <v>17</v>
      </c>
      <c r="N10" s="15"/>
      <c r="O10" s="15"/>
      <c r="P10" s="15"/>
      <c r="Q10" s="15"/>
      <c r="R10" s="15"/>
      <c r="S10" s="15"/>
      <c r="T10" s="16"/>
      <c r="U10" s="10" t="s">
        <v>18</v>
      </c>
      <c r="V10" s="12"/>
      <c r="W10" s="10" t="s">
        <v>19</v>
      </c>
      <c r="X10" s="12"/>
      <c r="Y10" s="10" t="s">
        <v>20</v>
      </c>
      <c r="Z10" s="12"/>
      <c r="AA10" s="10" t="s">
        <v>21</v>
      </c>
      <c r="AB10" s="12"/>
      <c r="AC10" s="8" t="s">
        <v>22</v>
      </c>
    </row>
    <row r="11" ht="45.0" customHeight="1">
      <c r="A11" s="17"/>
      <c r="B11" s="17"/>
      <c r="C11" s="17"/>
      <c r="D11" s="17"/>
      <c r="E11" s="17"/>
      <c r="F11" s="17"/>
      <c r="G11" s="18"/>
      <c r="H11" s="20"/>
      <c r="I11" s="18"/>
      <c r="J11" s="20"/>
      <c r="K11" s="18"/>
      <c r="L11" s="20"/>
      <c r="M11" s="14" t="s">
        <v>23</v>
      </c>
      <c r="N11" s="16"/>
      <c r="O11" s="14" t="s">
        <v>24</v>
      </c>
      <c r="P11" s="16"/>
      <c r="Q11" s="14" t="s">
        <v>25</v>
      </c>
      <c r="R11" s="16"/>
      <c r="S11" s="14" t="s">
        <v>26</v>
      </c>
      <c r="T11" s="16"/>
      <c r="U11" s="18"/>
      <c r="V11" s="20"/>
      <c r="W11" s="18"/>
      <c r="X11" s="20"/>
      <c r="Y11" s="18"/>
      <c r="Z11" s="20"/>
      <c r="AA11" s="18"/>
      <c r="AB11" s="20"/>
      <c r="AC11" s="17"/>
    </row>
    <row r="12">
      <c r="A12" s="21">
        <v>1.0</v>
      </c>
      <c r="B12" s="21">
        <v>2.0</v>
      </c>
      <c r="C12" s="21">
        <v>3.0</v>
      </c>
      <c r="D12" s="21">
        <v>4.0</v>
      </c>
      <c r="E12" s="21">
        <v>5.0</v>
      </c>
      <c r="F12" s="21">
        <v>6.0</v>
      </c>
      <c r="G12" s="22">
        <v>7.0</v>
      </c>
      <c r="H12" s="16"/>
      <c r="I12" s="23">
        <v>8.0</v>
      </c>
      <c r="J12" s="16"/>
      <c r="K12" s="22">
        <v>9.0</v>
      </c>
      <c r="L12" s="16"/>
      <c r="M12" s="22">
        <v>10.0</v>
      </c>
      <c r="N12" s="16"/>
      <c r="O12" s="22">
        <v>11.0</v>
      </c>
      <c r="P12" s="16"/>
      <c r="Q12" s="22">
        <v>12.0</v>
      </c>
      <c r="R12" s="16"/>
      <c r="S12" s="22">
        <v>13.0</v>
      </c>
      <c r="T12" s="16"/>
      <c r="U12" s="22" t="s">
        <v>27</v>
      </c>
      <c r="V12" s="16"/>
      <c r="W12" s="22" t="s">
        <v>28</v>
      </c>
      <c r="X12" s="16"/>
      <c r="Y12" s="22" t="s">
        <v>29</v>
      </c>
      <c r="Z12" s="16"/>
      <c r="AA12" s="22" t="s">
        <v>30</v>
      </c>
      <c r="AB12" s="16"/>
      <c r="AC12" s="21">
        <v>18.0</v>
      </c>
    </row>
    <row r="13">
      <c r="A13" s="17"/>
      <c r="B13" s="17"/>
      <c r="C13" s="17"/>
      <c r="D13" s="17"/>
      <c r="E13" s="17"/>
      <c r="F13" s="17"/>
      <c r="G13" s="24" t="s">
        <v>31</v>
      </c>
      <c r="H13" s="24" t="s">
        <v>33</v>
      </c>
      <c r="I13" s="26" t="s">
        <v>31</v>
      </c>
      <c r="J13" s="26" t="s">
        <v>33</v>
      </c>
      <c r="K13" s="24" t="s">
        <v>31</v>
      </c>
      <c r="L13" s="24" t="s">
        <v>33</v>
      </c>
      <c r="M13" s="24" t="s">
        <v>31</v>
      </c>
      <c r="N13" s="24" t="s">
        <v>33</v>
      </c>
      <c r="O13" s="24" t="s">
        <v>31</v>
      </c>
      <c r="P13" s="24" t="s">
        <v>33</v>
      </c>
      <c r="Q13" s="24" t="s">
        <v>31</v>
      </c>
      <c r="R13" s="24" t="s">
        <v>33</v>
      </c>
      <c r="S13" s="24" t="s">
        <v>31</v>
      </c>
      <c r="T13" s="24" t="s">
        <v>33</v>
      </c>
      <c r="U13" s="24" t="s">
        <v>31</v>
      </c>
      <c r="V13" s="24" t="s">
        <v>33</v>
      </c>
      <c r="W13" s="24" t="s">
        <v>31</v>
      </c>
      <c r="X13" s="24" t="s">
        <v>33</v>
      </c>
      <c r="Y13" s="24" t="s">
        <v>31</v>
      </c>
      <c r="Z13" s="24" t="s">
        <v>33</v>
      </c>
      <c r="AA13" s="24" t="s">
        <v>31</v>
      </c>
      <c r="AB13" s="24" t="s">
        <v>33</v>
      </c>
      <c r="AC13" s="17"/>
    </row>
    <row r="14" ht="45.75" customHeight="1">
      <c r="A14" s="40"/>
      <c r="B14" s="29" t="s">
        <v>348</v>
      </c>
      <c r="C14" s="29"/>
      <c r="D14" s="30"/>
      <c r="E14" s="31"/>
      <c r="F14" s="29" t="s">
        <v>320</v>
      </c>
      <c r="G14" s="32">
        <v>24.6</v>
      </c>
      <c r="H14" s="37">
        <f>H16+H17+H34</f>
        <v>11630000000</v>
      </c>
      <c r="I14" s="35">
        <v>0.0</v>
      </c>
      <c r="J14" s="113">
        <f>J16+J17+J34</f>
        <v>0</v>
      </c>
      <c r="K14" s="32">
        <v>24.2</v>
      </c>
      <c r="L14" s="37">
        <f>L16+L17+L34</f>
        <v>4595000000</v>
      </c>
      <c r="M14" s="32">
        <v>0.0</v>
      </c>
      <c r="N14" s="37">
        <f>N16+N17+N34</f>
        <v>395135748</v>
      </c>
      <c r="O14" s="32">
        <v>0.0</v>
      </c>
      <c r="P14" s="37">
        <f>P16+P17+P34</f>
        <v>0</v>
      </c>
      <c r="Q14" s="32">
        <v>0.0</v>
      </c>
      <c r="R14" s="37">
        <f>R16+R17+R34</f>
        <v>0</v>
      </c>
      <c r="S14" s="32">
        <v>0.0</v>
      </c>
      <c r="T14" s="37">
        <f>T16+T17+T34</f>
        <v>0</v>
      </c>
      <c r="U14" s="32">
        <f t="shared" ref="U14:U86" si="4">M14+O14+Q14+S14</f>
        <v>0</v>
      </c>
      <c r="V14" s="37">
        <f>V16+V17+V34</f>
        <v>395135748</v>
      </c>
      <c r="W14" s="38">
        <f t="shared" ref="W14:X14" si="1">IFERROR((U14/K14)*100,0)</f>
        <v>0</v>
      </c>
      <c r="X14" s="39">
        <f t="shared" si="1"/>
        <v>8.599254581</v>
      </c>
      <c r="Y14" s="32">
        <f t="shared" ref="Y14:Z14" si="2">I14+U14</f>
        <v>0</v>
      </c>
      <c r="Z14" s="138">
        <f t="shared" si="2"/>
        <v>395135748</v>
      </c>
      <c r="AA14" s="38">
        <f t="shared" ref="AA14:AB14" si="3">(Y14/G14)*100</f>
        <v>0</v>
      </c>
      <c r="AB14" s="40">
        <f t="shared" si="3"/>
        <v>3.397555873</v>
      </c>
      <c r="AC14" s="29" t="s">
        <v>37</v>
      </c>
    </row>
    <row r="15" ht="45.75" customHeight="1">
      <c r="A15" s="17"/>
      <c r="B15" s="17"/>
      <c r="C15" s="17"/>
      <c r="D15" s="17"/>
      <c r="E15" s="17"/>
      <c r="F15" s="17"/>
      <c r="G15" s="32">
        <v>21.7</v>
      </c>
      <c r="H15" s="17"/>
      <c r="I15" s="35">
        <v>0.0</v>
      </c>
      <c r="J15" s="17"/>
      <c r="K15" s="32">
        <v>21.3</v>
      </c>
      <c r="L15" s="17"/>
      <c r="M15" s="32">
        <v>0.0</v>
      </c>
      <c r="N15" s="17"/>
      <c r="O15" s="32">
        <v>0.0</v>
      </c>
      <c r="P15" s="17"/>
      <c r="Q15" s="32">
        <v>0.0</v>
      </c>
      <c r="R15" s="17"/>
      <c r="S15" s="32">
        <v>0.0</v>
      </c>
      <c r="T15" s="17"/>
      <c r="U15" s="32">
        <f t="shared" si="4"/>
        <v>0</v>
      </c>
      <c r="V15" s="17"/>
      <c r="W15" s="38">
        <f t="shared" ref="W15:W107" si="5">IFERROR((U15/K15)*100,0)</f>
        <v>0</v>
      </c>
      <c r="X15" s="17"/>
      <c r="Y15" s="32">
        <f t="shared" ref="Y15:Y107" si="6">I15+U15</f>
        <v>0</v>
      </c>
      <c r="Z15" s="17"/>
      <c r="AA15" s="38">
        <f t="shared" ref="AA15:AA107" si="7">(Y15/G15)*100</f>
        <v>0</v>
      </c>
      <c r="AB15" s="17"/>
      <c r="AC15" s="17"/>
    </row>
    <row r="16">
      <c r="A16" s="40"/>
      <c r="B16" s="29"/>
      <c r="C16" s="29" t="s">
        <v>39</v>
      </c>
      <c r="D16" s="29"/>
      <c r="E16" s="29"/>
      <c r="F16" s="48" t="s">
        <v>323</v>
      </c>
      <c r="G16" s="32">
        <v>100.0</v>
      </c>
      <c r="H16" s="46">
        <f>H18+H27</f>
        <v>4690000000</v>
      </c>
      <c r="I16" s="35">
        <v>0.0</v>
      </c>
      <c r="J16" s="49">
        <f>J18+J27</f>
        <v>0</v>
      </c>
      <c r="K16" s="32">
        <v>100.0</v>
      </c>
      <c r="L16" s="46">
        <f>L18+L27</f>
        <v>1500000000</v>
      </c>
      <c r="M16" s="32">
        <v>0.0</v>
      </c>
      <c r="N16" s="46">
        <f>N18+N27</f>
        <v>231447950</v>
      </c>
      <c r="O16" s="32">
        <v>0.0</v>
      </c>
      <c r="P16" s="46">
        <f>P18+P27</f>
        <v>0</v>
      </c>
      <c r="Q16" s="32">
        <v>0.0</v>
      </c>
      <c r="R16" s="46">
        <f>R18+R27</f>
        <v>0</v>
      </c>
      <c r="S16" s="32">
        <v>0.0</v>
      </c>
      <c r="T16" s="46">
        <f>T18+T27</f>
        <v>0</v>
      </c>
      <c r="U16" s="32">
        <f t="shared" si="4"/>
        <v>0</v>
      </c>
      <c r="V16" s="46">
        <f t="shared" ref="V16:V18" si="8">N16+P16+R16+T16</f>
        <v>231447950</v>
      </c>
      <c r="W16" s="38">
        <f t="shared" si="5"/>
        <v>0</v>
      </c>
      <c r="X16" s="32">
        <f t="shared" ref="X16:X18" si="9">(V16/L16)*100</f>
        <v>15.42986333</v>
      </c>
      <c r="Y16" s="32">
        <f t="shared" si="6"/>
        <v>0</v>
      </c>
      <c r="Z16" s="139">
        <f t="shared" ref="Z16:Z18" si="10">J16+V16</f>
        <v>231447950</v>
      </c>
      <c r="AA16" s="38">
        <f t="shared" si="7"/>
        <v>0</v>
      </c>
      <c r="AB16" s="38">
        <f t="shared" ref="AB16:AB18" si="11">(Z16/H16)*100</f>
        <v>4.934924307</v>
      </c>
      <c r="AC16" s="47" t="s">
        <v>37</v>
      </c>
    </row>
    <row r="17">
      <c r="A17" s="17"/>
      <c r="B17" s="17"/>
      <c r="C17" s="17"/>
      <c r="D17" s="17"/>
      <c r="E17" s="17"/>
      <c r="F17" s="48" t="s">
        <v>324</v>
      </c>
      <c r="G17" s="32">
        <v>92.0</v>
      </c>
      <c r="H17" s="46">
        <f>H31</f>
        <v>585000000</v>
      </c>
      <c r="I17" s="35">
        <v>0.0</v>
      </c>
      <c r="J17" s="49">
        <f>J31</f>
        <v>0</v>
      </c>
      <c r="K17" s="32">
        <v>91.0</v>
      </c>
      <c r="L17" s="46">
        <f>L31</f>
        <v>165000000</v>
      </c>
      <c r="M17" s="32">
        <v>0.0</v>
      </c>
      <c r="N17" s="46">
        <f>N31</f>
        <v>9377550</v>
      </c>
      <c r="O17" s="32">
        <v>0.0</v>
      </c>
      <c r="P17" s="46">
        <f>P31</f>
        <v>0</v>
      </c>
      <c r="Q17" s="32">
        <v>0.0</v>
      </c>
      <c r="R17" s="46">
        <f>R31</f>
        <v>0</v>
      </c>
      <c r="S17" s="32">
        <v>0.0</v>
      </c>
      <c r="T17" s="46">
        <f>T31</f>
        <v>0</v>
      </c>
      <c r="U17" s="32">
        <f t="shared" si="4"/>
        <v>0</v>
      </c>
      <c r="V17" s="46">
        <f t="shared" si="8"/>
        <v>9377550</v>
      </c>
      <c r="W17" s="38">
        <f t="shared" si="5"/>
        <v>0</v>
      </c>
      <c r="X17" s="32">
        <f t="shared" si="9"/>
        <v>5.683363636</v>
      </c>
      <c r="Y17" s="32">
        <f t="shared" si="6"/>
        <v>0</v>
      </c>
      <c r="Z17" s="139">
        <f t="shared" si="10"/>
        <v>9377550</v>
      </c>
      <c r="AA17" s="38">
        <f t="shared" si="7"/>
        <v>0</v>
      </c>
      <c r="AB17" s="38">
        <f t="shared" si="11"/>
        <v>1.603</v>
      </c>
      <c r="AC17" s="47" t="s">
        <v>37</v>
      </c>
    </row>
    <row r="18">
      <c r="A18" s="52"/>
      <c r="B18" s="52"/>
      <c r="C18" s="52"/>
      <c r="D18" s="114" t="s">
        <v>41</v>
      </c>
      <c r="E18" s="114" t="s">
        <v>42</v>
      </c>
      <c r="F18" s="54" t="s">
        <v>325</v>
      </c>
      <c r="G18" s="55">
        <v>100.0</v>
      </c>
      <c r="H18" s="59">
        <f>H20+H27+H31</f>
        <v>4395000000</v>
      </c>
      <c r="I18" s="35">
        <v>0.0</v>
      </c>
      <c r="J18" s="113">
        <f>J20+J27+J31</f>
        <v>0</v>
      </c>
      <c r="K18" s="55">
        <v>100.0</v>
      </c>
      <c r="L18" s="59">
        <f>L20+L27+L31</f>
        <v>1400000000</v>
      </c>
      <c r="M18" s="55">
        <v>0.0</v>
      </c>
      <c r="N18" s="59">
        <f>N20+N27+N31</f>
        <v>231447950</v>
      </c>
      <c r="O18" s="55">
        <v>0.0</v>
      </c>
      <c r="P18" s="59">
        <f>P20+P27+P31</f>
        <v>0</v>
      </c>
      <c r="Q18" s="55">
        <v>0.0</v>
      </c>
      <c r="R18" s="59">
        <f>R20+R27+R31</f>
        <v>0</v>
      </c>
      <c r="S18" s="55">
        <v>0.0</v>
      </c>
      <c r="T18" s="59">
        <f>T20+T27+T31</f>
        <v>0</v>
      </c>
      <c r="U18" s="55">
        <f t="shared" si="4"/>
        <v>0</v>
      </c>
      <c r="V18" s="59">
        <f t="shared" si="8"/>
        <v>231447950</v>
      </c>
      <c r="W18" s="58">
        <f t="shared" si="5"/>
        <v>0</v>
      </c>
      <c r="X18" s="115">
        <f t="shared" si="9"/>
        <v>16.53199643</v>
      </c>
      <c r="Y18" s="55">
        <f t="shared" si="6"/>
        <v>0</v>
      </c>
      <c r="Z18" s="143">
        <f t="shared" si="10"/>
        <v>231447950</v>
      </c>
      <c r="AA18" s="58">
        <f t="shared" si="7"/>
        <v>0</v>
      </c>
      <c r="AB18" s="52">
        <f t="shared" si="11"/>
        <v>5.26616496</v>
      </c>
      <c r="AC18" s="53" t="s">
        <v>37</v>
      </c>
    </row>
    <row r="19">
      <c r="A19" s="17"/>
      <c r="B19" s="17"/>
      <c r="C19" s="17"/>
      <c r="D19" s="17"/>
      <c r="E19" s="17"/>
      <c r="F19" s="54" t="s">
        <v>45</v>
      </c>
      <c r="G19" s="55">
        <v>90.0</v>
      </c>
      <c r="H19" s="17"/>
      <c r="I19" s="35">
        <v>0.0</v>
      </c>
      <c r="J19" s="17"/>
      <c r="K19" s="55">
        <v>86.0</v>
      </c>
      <c r="L19" s="17"/>
      <c r="M19" s="55">
        <v>0.0</v>
      </c>
      <c r="N19" s="17"/>
      <c r="O19" s="55">
        <v>0.0</v>
      </c>
      <c r="P19" s="17"/>
      <c r="Q19" s="55">
        <v>0.0</v>
      </c>
      <c r="R19" s="17"/>
      <c r="S19" s="55">
        <v>0.0</v>
      </c>
      <c r="T19" s="17"/>
      <c r="U19" s="55">
        <f t="shared" si="4"/>
        <v>0</v>
      </c>
      <c r="V19" s="17"/>
      <c r="W19" s="58">
        <f t="shared" si="5"/>
        <v>0</v>
      </c>
      <c r="X19" s="17"/>
      <c r="Y19" s="55">
        <f t="shared" si="6"/>
        <v>0</v>
      </c>
      <c r="Z19" s="17"/>
      <c r="AA19" s="58">
        <f t="shared" si="7"/>
        <v>0</v>
      </c>
      <c r="AB19" s="17"/>
      <c r="AC19" s="17"/>
    </row>
    <row r="20">
      <c r="A20" s="62"/>
      <c r="B20" s="63"/>
      <c r="C20" s="63"/>
      <c r="D20" s="64" t="s">
        <v>46</v>
      </c>
      <c r="E20" s="65" t="s">
        <v>47</v>
      </c>
      <c r="F20" s="65" t="s">
        <v>48</v>
      </c>
      <c r="G20" s="66">
        <v>44.0</v>
      </c>
      <c r="H20" s="71">
        <f>SUM(H21:H26)</f>
        <v>3515000000</v>
      </c>
      <c r="I20" s="68">
        <v>0.0</v>
      </c>
      <c r="J20" s="69">
        <f>SUM(J21:J26)</f>
        <v>0</v>
      </c>
      <c r="K20" s="66">
        <v>17.0</v>
      </c>
      <c r="L20" s="71">
        <f>SUM(L21:L26)</f>
        <v>1135000000</v>
      </c>
      <c r="M20" s="70">
        <v>4.0</v>
      </c>
      <c r="N20" s="71">
        <f>SUM(N21:N26)</f>
        <v>222070400</v>
      </c>
      <c r="O20" s="66">
        <v>0.0</v>
      </c>
      <c r="P20" s="71">
        <f>SUM(P21:P26)</f>
        <v>0</v>
      </c>
      <c r="Q20" s="66">
        <v>0.0</v>
      </c>
      <c r="R20" s="71">
        <f>SUM(R21:R26)</f>
        <v>0</v>
      </c>
      <c r="S20" s="66">
        <v>0.0</v>
      </c>
      <c r="T20" s="71">
        <f>SUM(T21:T26)</f>
        <v>0</v>
      </c>
      <c r="U20" s="66">
        <f t="shared" si="4"/>
        <v>4</v>
      </c>
      <c r="V20" s="71">
        <f t="shared" ref="V20:V35" si="12">N20+P20+R20+T20</f>
        <v>222070400</v>
      </c>
      <c r="W20" s="62">
        <f t="shared" si="5"/>
        <v>23.52941176</v>
      </c>
      <c r="X20" s="72">
        <f t="shared" ref="X20:X35" si="13">(V20/L20)*100</f>
        <v>19.56567401</v>
      </c>
      <c r="Y20" s="66">
        <f t="shared" si="6"/>
        <v>4</v>
      </c>
      <c r="Z20" s="71">
        <f t="shared" ref="Z20:Z35" si="14">J20+V20</f>
        <v>222070400</v>
      </c>
      <c r="AA20" s="62">
        <f t="shared" si="7"/>
        <v>9.090909091</v>
      </c>
      <c r="AB20" s="62">
        <f t="shared" ref="AB20:AB35" si="15">(Z20/H20)*100</f>
        <v>6.317792319</v>
      </c>
      <c r="AC20" s="64" t="s">
        <v>37</v>
      </c>
    </row>
    <row r="21">
      <c r="A21" s="73"/>
      <c r="B21" s="74"/>
      <c r="C21" s="74"/>
      <c r="D21" s="75" t="s">
        <v>50</v>
      </c>
      <c r="E21" s="76" t="s">
        <v>51</v>
      </c>
      <c r="F21" s="76" t="s">
        <v>52</v>
      </c>
      <c r="G21" s="77">
        <v>5.0</v>
      </c>
      <c r="H21" s="78">
        <v>3.2E8</v>
      </c>
      <c r="I21" s="79">
        <v>0.0</v>
      </c>
      <c r="J21" s="80">
        <v>0.0</v>
      </c>
      <c r="K21" s="77">
        <v>3.0</v>
      </c>
      <c r="L21" s="78">
        <v>2.8E8</v>
      </c>
      <c r="M21" s="77">
        <v>0.0</v>
      </c>
      <c r="N21" s="78">
        <v>5015000.0</v>
      </c>
      <c r="O21" s="77">
        <v>0.0</v>
      </c>
      <c r="P21" s="78">
        <v>0.0</v>
      </c>
      <c r="Q21" s="77">
        <v>0.0</v>
      </c>
      <c r="R21" s="78">
        <v>0.0</v>
      </c>
      <c r="S21" s="77">
        <v>0.0</v>
      </c>
      <c r="T21" s="78">
        <v>0.0</v>
      </c>
      <c r="U21" s="77">
        <f t="shared" si="4"/>
        <v>0</v>
      </c>
      <c r="V21" s="81">
        <f t="shared" si="12"/>
        <v>5015000</v>
      </c>
      <c r="W21" s="73">
        <f t="shared" si="5"/>
        <v>0</v>
      </c>
      <c r="X21" s="82">
        <f t="shared" si="13"/>
        <v>1.791071429</v>
      </c>
      <c r="Y21" s="77">
        <f t="shared" si="6"/>
        <v>0</v>
      </c>
      <c r="Z21" s="81">
        <f t="shared" si="14"/>
        <v>5015000</v>
      </c>
      <c r="AA21" s="73">
        <f t="shared" si="7"/>
        <v>0</v>
      </c>
      <c r="AB21" s="73">
        <f t="shared" si="15"/>
        <v>1.5671875</v>
      </c>
      <c r="AC21" s="75" t="s">
        <v>37</v>
      </c>
    </row>
    <row r="22">
      <c r="A22" s="73"/>
      <c r="B22" s="74"/>
      <c r="C22" s="74"/>
      <c r="D22" s="75" t="s">
        <v>54</v>
      </c>
      <c r="E22" s="76" t="s">
        <v>55</v>
      </c>
      <c r="F22" s="76" t="s">
        <v>56</v>
      </c>
      <c r="G22" s="77">
        <v>5.0</v>
      </c>
      <c r="H22" s="78">
        <v>1.6E8</v>
      </c>
      <c r="I22" s="79">
        <v>0.0</v>
      </c>
      <c r="J22" s="80">
        <v>0.0</v>
      </c>
      <c r="K22" s="77">
        <v>1.0</v>
      </c>
      <c r="L22" s="78">
        <v>3.5E7</v>
      </c>
      <c r="M22" s="77">
        <v>1.0</v>
      </c>
      <c r="N22" s="78">
        <v>2.98978E7</v>
      </c>
      <c r="O22" s="77">
        <v>0.0</v>
      </c>
      <c r="P22" s="78">
        <v>0.0</v>
      </c>
      <c r="Q22" s="77">
        <v>0.0</v>
      </c>
      <c r="R22" s="78">
        <v>0.0</v>
      </c>
      <c r="S22" s="77">
        <v>0.0</v>
      </c>
      <c r="T22" s="78">
        <v>0.0</v>
      </c>
      <c r="U22" s="77">
        <f t="shared" si="4"/>
        <v>1</v>
      </c>
      <c r="V22" s="81">
        <f t="shared" si="12"/>
        <v>29897800</v>
      </c>
      <c r="W22" s="73">
        <f t="shared" si="5"/>
        <v>100</v>
      </c>
      <c r="X22" s="82">
        <f t="shared" si="13"/>
        <v>85.42228571</v>
      </c>
      <c r="Y22" s="77">
        <f t="shared" si="6"/>
        <v>1</v>
      </c>
      <c r="Z22" s="81">
        <f t="shared" si="14"/>
        <v>29897800</v>
      </c>
      <c r="AA22" s="73">
        <f t="shared" si="7"/>
        <v>20</v>
      </c>
      <c r="AB22" s="73">
        <f t="shared" si="15"/>
        <v>18.686125</v>
      </c>
      <c r="AC22" s="75" t="s">
        <v>37</v>
      </c>
    </row>
    <row r="23">
      <c r="A23" s="73"/>
      <c r="B23" s="74"/>
      <c r="C23" s="74"/>
      <c r="D23" s="75" t="s">
        <v>58</v>
      </c>
      <c r="E23" s="76" t="s">
        <v>59</v>
      </c>
      <c r="F23" s="76" t="s">
        <v>60</v>
      </c>
      <c r="G23" s="77">
        <v>140.0</v>
      </c>
      <c r="H23" s="78">
        <v>2.85E8</v>
      </c>
      <c r="I23" s="79">
        <v>0.0</v>
      </c>
      <c r="J23" s="80">
        <v>0.0</v>
      </c>
      <c r="K23" s="77">
        <v>29.0</v>
      </c>
      <c r="L23" s="78">
        <v>1.0E8</v>
      </c>
      <c r="M23" s="77">
        <v>28.0</v>
      </c>
      <c r="N23" s="78">
        <v>8151900.0</v>
      </c>
      <c r="O23" s="77">
        <v>0.0</v>
      </c>
      <c r="P23" s="78">
        <v>0.0</v>
      </c>
      <c r="Q23" s="77">
        <v>0.0</v>
      </c>
      <c r="R23" s="78">
        <v>0.0</v>
      </c>
      <c r="S23" s="77">
        <v>0.0</v>
      </c>
      <c r="T23" s="78">
        <v>0.0</v>
      </c>
      <c r="U23" s="77">
        <f t="shared" si="4"/>
        <v>28</v>
      </c>
      <c r="V23" s="81">
        <f t="shared" si="12"/>
        <v>8151900</v>
      </c>
      <c r="W23" s="73">
        <f t="shared" si="5"/>
        <v>96.55172414</v>
      </c>
      <c r="X23" s="82">
        <f t="shared" si="13"/>
        <v>8.1519</v>
      </c>
      <c r="Y23" s="77">
        <f t="shared" si="6"/>
        <v>28</v>
      </c>
      <c r="Z23" s="81">
        <f t="shared" si="14"/>
        <v>8151900</v>
      </c>
      <c r="AA23" s="73">
        <f t="shared" si="7"/>
        <v>20</v>
      </c>
      <c r="AB23" s="73">
        <f t="shared" si="15"/>
        <v>2.860315789</v>
      </c>
      <c r="AC23" s="75" t="s">
        <v>37</v>
      </c>
    </row>
    <row r="24">
      <c r="A24" s="73"/>
      <c r="B24" s="74"/>
      <c r="C24" s="74"/>
      <c r="D24" s="75" t="s">
        <v>61</v>
      </c>
      <c r="E24" s="76" t="s">
        <v>326</v>
      </c>
      <c r="F24" s="76" t="s">
        <v>63</v>
      </c>
      <c r="G24" s="77">
        <v>8.0</v>
      </c>
      <c r="H24" s="78">
        <v>8.0E8</v>
      </c>
      <c r="I24" s="79">
        <v>0.0</v>
      </c>
      <c r="J24" s="80">
        <v>0.0</v>
      </c>
      <c r="K24" s="77">
        <v>3.0</v>
      </c>
      <c r="L24" s="78">
        <v>3.0E8</v>
      </c>
      <c r="M24" s="77">
        <v>3.0</v>
      </c>
      <c r="N24" s="78">
        <v>9.61431E7</v>
      </c>
      <c r="O24" s="77">
        <v>0.0</v>
      </c>
      <c r="P24" s="78">
        <v>0.0</v>
      </c>
      <c r="Q24" s="77">
        <v>0.0</v>
      </c>
      <c r="R24" s="78">
        <v>0.0</v>
      </c>
      <c r="S24" s="77">
        <v>0.0</v>
      </c>
      <c r="T24" s="78">
        <v>0.0</v>
      </c>
      <c r="U24" s="77">
        <f t="shared" si="4"/>
        <v>3</v>
      </c>
      <c r="V24" s="81">
        <f t="shared" si="12"/>
        <v>96143100</v>
      </c>
      <c r="W24" s="73">
        <f t="shared" si="5"/>
        <v>100</v>
      </c>
      <c r="X24" s="82">
        <f t="shared" si="13"/>
        <v>32.0477</v>
      </c>
      <c r="Y24" s="77">
        <f t="shared" si="6"/>
        <v>3</v>
      </c>
      <c r="Z24" s="81">
        <f t="shared" si="14"/>
        <v>96143100</v>
      </c>
      <c r="AA24" s="73">
        <f t="shared" si="7"/>
        <v>37.5</v>
      </c>
      <c r="AB24" s="73">
        <f t="shared" si="15"/>
        <v>12.0178875</v>
      </c>
      <c r="AC24" s="75" t="s">
        <v>37</v>
      </c>
    </row>
    <row r="25">
      <c r="A25" s="73"/>
      <c r="B25" s="74"/>
      <c r="C25" s="74"/>
      <c r="D25" s="75" t="s">
        <v>64</v>
      </c>
      <c r="E25" s="76" t="s">
        <v>65</v>
      </c>
      <c r="F25" s="76" t="s">
        <v>66</v>
      </c>
      <c r="G25" s="77">
        <v>300.0</v>
      </c>
      <c r="H25" s="78">
        <v>2.1E8</v>
      </c>
      <c r="I25" s="79">
        <v>0.0</v>
      </c>
      <c r="J25" s="80">
        <v>0.0</v>
      </c>
      <c r="K25" s="77">
        <v>100.0</v>
      </c>
      <c r="L25" s="78">
        <v>7.0E7</v>
      </c>
      <c r="M25" s="77">
        <v>93.0</v>
      </c>
      <c r="N25" s="78">
        <v>6.94006E7</v>
      </c>
      <c r="O25" s="77">
        <v>0.0</v>
      </c>
      <c r="P25" s="78">
        <v>0.0</v>
      </c>
      <c r="Q25" s="77">
        <v>0.0</v>
      </c>
      <c r="R25" s="78">
        <v>0.0</v>
      </c>
      <c r="S25" s="77">
        <v>0.0</v>
      </c>
      <c r="T25" s="78">
        <v>0.0</v>
      </c>
      <c r="U25" s="77">
        <f t="shared" si="4"/>
        <v>93</v>
      </c>
      <c r="V25" s="81">
        <f t="shared" si="12"/>
        <v>69400600</v>
      </c>
      <c r="W25" s="73">
        <f t="shared" si="5"/>
        <v>93</v>
      </c>
      <c r="X25" s="82">
        <f t="shared" si="13"/>
        <v>99.14371429</v>
      </c>
      <c r="Y25" s="77">
        <f t="shared" si="6"/>
        <v>93</v>
      </c>
      <c r="Z25" s="81">
        <f t="shared" si="14"/>
        <v>69400600</v>
      </c>
      <c r="AA25" s="73">
        <f t="shared" si="7"/>
        <v>31</v>
      </c>
      <c r="AB25" s="73">
        <f t="shared" si="15"/>
        <v>33.04790476</v>
      </c>
      <c r="AC25" s="75" t="s">
        <v>37</v>
      </c>
    </row>
    <row r="26">
      <c r="A26" s="73"/>
      <c r="B26" s="74"/>
      <c r="C26" s="74"/>
      <c r="D26" s="75" t="s">
        <v>68</v>
      </c>
      <c r="E26" s="76" t="s">
        <v>327</v>
      </c>
      <c r="F26" s="76" t="s">
        <v>70</v>
      </c>
      <c r="G26" s="77">
        <v>9.0</v>
      </c>
      <c r="H26" s="78">
        <v>1.74E9</v>
      </c>
      <c r="I26" s="79">
        <v>0.0</v>
      </c>
      <c r="J26" s="80">
        <v>0.0</v>
      </c>
      <c r="K26" s="77">
        <v>4.0</v>
      </c>
      <c r="L26" s="78">
        <v>3.5E8</v>
      </c>
      <c r="M26" s="77">
        <v>0.0</v>
      </c>
      <c r="N26" s="78">
        <v>1.3462E7</v>
      </c>
      <c r="O26" s="77">
        <v>0.0</v>
      </c>
      <c r="P26" s="78">
        <v>0.0</v>
      </c>
      <c r="Q26" s="77">
        <v>0.0</v>
      </c>
      <c r="R26" s="78">
        <v>0.0</v>
      </c>
      <c r="S26" s="77">
        <v>0.0</v>
      </c>
      <c r="T26" s="78">
        <v>0.0</v>
      </c>
      <c r="U26" s="77">
        <f t="shared" si="4"/>
        <v>0</v>
      </c>
      <c r="V26" s="81">
        <f t="shared" si="12"/>
        <v>13462000</v>
      </c>
      <c r="W26" s="73">
        <f t="shared" si="5"/>
        <v>0</v>
      </c>
      <c r="X26" s="82">
        <f t="shared" si="13"/>
        <v>3.846285714</v>
      </c>
      <c r="Y26" s="77">
        <f t="shared" si="6"/>
        <v>0</v>
      </c>
      <c r="Z26" s="81">
        <f t="shared" si="14"/>
        <v>13462000</v>
      </c>
      <c r="AA26" s="73">
        <f t="shared" si="7"/>
        <v>0</v>
      </c>
      <c r="AB26" s="73">
        <f t="shared" si="15"/>
        <v>0.7736781609</v>
      </c>
      <c r="AC26" s="75" t="s">
        <v>37</v>
      </c>
    </row>
    <row r="27">
      <c r="A27" s="62"/>
      <c r="B27" s="63"/>
      <c r="C27" s="63"/>
      <c r="D27" s="64" t="s">
        <v>71</v>
      </c>
      <c r="E27" s="65" t="s">
        <v>72</v>
      </c>
      <c r="F27" s="65" t="s">
        <v>73</v>
      </c>
      <c r="G27" s="66">
        <f>G28+G30</f>
        <v>14</v>
      </c>
      <c r="H27" s="71">
        <f>SUM(H28:H30)</f>
        <v>295000000</v>
      </c>
      <c r="I27" s="68">
        <f>I28+I30</f>
        <v>0</v>
      </c>
      <c r="J27" s="69">
        <f>SUM(J28:J30)</f>
        <v>0</v>
      </c>
      <c r="K27" s="66">
        <f>K28+K30</f>
        <v>5</v>
      </c>
      <c r="L27" s="71">
        <f>SUM(L28:L30)</f>
        <v>100000000</v>
      </c>
      <c r="M27" s="66">
        <f>M28+M30</f>
        <v>1</v>
      </c>
      <c r="N27" s="71">
        <f>SUM(N28:N30)</f>
        <v>0</v>
      </c>
      <c r="O27" s="66">
        <f>O28+O30</f>
        <v>0</v>
      </c>
      <c r="P27" s="71">
        <f>SUM(P28:P30)</f>
        <v>0</v>
      </c>
      <c r="Q27" s="66">
        <f>Q28+Q30</f>
        <v>0</v>
      </c>
      <c r="R27" s="71">
        <f>SUM(R28:R30)</f>
        <v>0</v>
      </c>
      <c r="S27" s="66">
        <f>S28+S30</f>
        <v>0</v>
      </c>
      <c r="T27" s="71">
        <f>SUM(T28:T30)</f>
        <v>0</v>
      </c>
      <c r="U27" s="66">
        <f t="shared" si="4"/>
        <v>1</v>
      </c>
      <c r="V27" s="71">
        <f t="shared" si="12"/>
        <v>0</v>
      </c>
      <c r="W27" s="62">
        <f t="shared" si="5"/>
        <v>20</v>
      </c>
      <c r="X27" s="72">
        <f t="shared" si="13"/>
        <v>0</v>
      </c>
      <c r="Y27" s="66">
        <f t="shared" si="6"/>
        <v>1</v>
      </c>
      <c r="Z27" s="71">
        <f t="shared" si="14"/>
        <v>0</v>
      </c>
      <c r="AA27" s="62">
        <f t="shared" si="7"/>
        <v>7.142857143</v>
      </c>
      <c r="AB27" s="62">
        <f t="shared" si="15"/>
        <v>0</v>
      </c>
      <c r="AC27" s="64" t="s">
        <v>37</v>
      </c>
    </row>
    <row r="28">
      <c r="A28" s="73"/>
      <c r="B28" s="74"/>
      <c r="C28" s="74"/>
      <c r="D28" s="75" t="s">
        <v>75</v>
      </c>
      <c r="E28" s="76" t="s">
        <v>76</v>
      </c>
      <c r="F28" s="76" t="s">
        <v>77</v>
      </c>
      <c r="G28" s="77">
        <v>11.0</v>
      </c>
      <c r="H28" s="78">
        <v>8.5E7</v>
      </c>
      <c r="I28" s="79">
        <v>0.0</v>
      </c>
      <c r="J28" s="80">
        <v>0.0</v>
      </c>
      <c r="K28" s="77">
        <v>4.0</v>
      </c>
      <c r="L28" s="78">
        <v>3.0E7</v>
      </c>
      <c r="M28" s="77">
        <v>1.0</v>
      </c>
      <c r="N28" s="78">
        <v>0.0</v>
      </c>
      <c r="O28" s="77">
        <v>0.0</v>
      </c>
      <c r="P28" s="78">
        <v>0.0</v>
      </c>
      <c r="Q28" s="77">
        <v>0.0</v>
      </c>
      <c r="R28" s="78">
        <v>0.0</v>
      </c>
      <c r="S28" s="77">
        <v>0.0</v>
      </c>
      <c r="T28" s="78">
        <v>0.0</v>
      </c>
      <c r="U28" s="77">
        <f t="shared" si="4"/>
        <v>1</v>
      </c>
      <c r="V28" s="81">
        <f t="shared" si="12"/>
        <v>0</v>
      </c>
      <c r="W28" s="73">
        <f t="shared" si="5"/>
        <v>25</v>
      </c>
      <c r="X28" s="82">
        <f t="shared" si="13"/>
        <v>0</v>
      </c>
      <c r="Y28" s="77">
        <f t="shared" si="6"/>
        <v>1</v>
      </c>
      <c r="Z28" s="81">
        <f t="shared" si="14"/>
        <v>0</v>
      </c>
      <c r="AA28" s="73">
        <f t="shared" si="7"/>
        <v>9.090909091</v>
      </c>
      <c r="AB28" s="73">
        <f t="shared" si="15"/>
        <v>0</v>
      </c>
      <c r="AC28" s="75" t="s">
        <v>37</v>
      </c>
    </row>
    <row r="29">
      <c r="A29" s="73"/>
      <c r="B29" s="74"/>
      <c r="C29" s="74"/>
      <c r="D29" s="75" t="s">
        <v>78</v>
      </c>
      <c r="E29" s="76" t="s">
        <v>79</v>
      </c>
      <c r="F29" s="76" t="s">
        <v>80</v>
      </c>
      <c r="G29" s="77">
        <v>6.0</v>
      </c>
      <c r="H29" s="78">
        <v>7.5E7</v>
      </c>
      <c r="I29" s="79">
        <v>0.0</v>
      </c>
      <c r="J29" s="80">
        <v>0.0</v>
      </c>
      <c r="K29" s="77">
        <v>2.0</v>
      </c>
      <c r="L29" s="78">
        <v>2.5E7</v>
      </c>
      <c r="M29" s="77">
        <v>0.0</v>
      </c>
      <c r="N29" s="78">
        <v>0.0</v>
      </c>
      <c r="O29" s="77">
        <v>0.0</v>
      </c>
      <c r="P29" s="78">
        <v>0.0</v>
      </c>
      <c r="Q29" s="77">
        <v>0.0</v>
      </c>
      <c r="R29" s="78">
        <v>0.0</v>
      </c>
      <c r="S29" s="77">
        <v>0.0</v>
      </c>
      <c r="T29" s="78">
        <v>0.0</v>
      </c>
      <c r="U29" s="77">
        <f t="shared" si="4"/>
        <v>0</v>
      </c>
      <c r="V29" s="81">
        <f t="shared" si="12"/>
        <v>0</v>
      </c>
      <c r="W29" s="73">
        <f t="shared" si="5"/>
        <v>0</v>
      </c>
      <c r="X29" s="82">
        <f t="shared" si="13"/>
        <v>0</v>
      </c>
      <c r="Y29" s="77">
        <f t="shared" si="6"/>
        <v>0</v>
      </c>
      <c r="Z29" s="81">
        <f t="shared" si="14"/>
        <v>0</v>
      </c>
      <c r="AA29" s="73">
        <f t="shared" si="7"/>
        <v>0</v>
      </c>
      <c r="AB29" s="73">
        <f t="shared" si="15"/>
        <v>0</v>
      </c>
      <c r="AC29" s="75" t="s">
        <v>37</v>
      </c>
    </row>
    <row r="30">
      <c r="A30" s="73"/>
      <c r="B30" s="74"/>
      <c r="C30" s="74"/>
      <c r="D30" s="75" t="s">
        <v>82</v>
      </c>
      <c r="E30" s="76" t="s">
        <v>328</v>
      </c>
      <c r="F30" s="76" t="s">
        <v>84</v>
      </c>
      <c r="G30" s="77">
        <v>3.0</v>
      </c>
      <c r="H30" s="78">
        <v>1.35E8</v>
      </c>
      <c r="I30" s="79">
        <v>0.0</v>
      </c>
      <c r="J30" s="80">
        <v>0.0</v>
      </c>
      <c r="K30" s="77">
        <v>1.0</v>
      </c>
      <c r="L30" s="78">
        <v>4.5E7</v>
      </c>
      <c r="M30" s="77">
        <v>0.0</v>
      </c>
      <c r="N30" s="78">
        <v>0.0</v>
      </c>
      <c r="O30" s="77">
        <v>0.0</v>
      </c>
      <c r="P30" s="78">
        <v>0.0</v>
      </c>
      <c r="Q30" s="77">
        <v>0.0</v>
      </c>
      <c r="R30" s="78">
        <v>0.0</v>
      </c>
      <c r="S30" s="77">
        <v>0.0</v>
      </c>
      <c r="T30" s="78">
        <v>0.0</v>
      </c>
      <c r="U30" s="77">
        <f t="shared" si="4"/>
        <v>0</v>
      </c>
      <c r="V30" s="81">
        <f t="shared" si="12"/>
        <v>0</v>
      </c>
      <c r="W30" s="73">
        <f t="shared" si="5"/>
        <v>0</v>
      </c>
      <c r="X30" s="82">
        <f t="shared" si="13"/>
        <v>0</v>
      </c>
      <c r="Y30" s="77">
        <f t="shared" si="6"/>
        <v>0</v>
      </c>
      <c r="Z30" s="81">
        <f t="shared" si="14"/>
        <v>0</v>
      </c>
      <c r="AA30" s="73">
        <f t="shared" si="7"/>
        <v>0</v>
      </c>
      <c r="AB30" s="73">
        <f t="shared" si="15"/>
        <v>0</v>
      </c>
      <c r="AC30" s="75" t="s">
        <v>37</v>
      </c>
    </row>
    <row r="31">
      <c r="A31" s="62"/>
      <c r="B31" s="63"/>
      <c r="C31" s="63"/>
      <c r="D31" s="64" t="s">
        <v>86</v>
      </c>
      <c r="E31" s="65" t="s">
        <v>87</v>
      </c>
      <c r="F31" s="65" t="s">
        <v>88</v>
      </c>
      <c r="G31" s="66">
        <f>G32+G33</f>
        <v>21</v>
      </c>
      <c r="H31" s="71">
        <f>SUM(H32:H33)</f>
        <v>585000000</v>
      </c>
      <c r="I31" s="68">
        <f>I32+I33</f>
        <v>0</v>
      </c>
      <c r="J31" s="69">
        <f>SUM(J32:J33)</f>
        <v>0</v>
      </c>
      <c r="K31" s="66">
        <f>K32+K33</f>
        <v>7</v>
      </c>
      <c r="L31" s="71">
        <f>SUM(L32:L33)</f>
        <v>165000000</v>
      </c>
      <c r="M31" s="66">
        <f>M32+M33</f>
        <v>3</v>
      </c>
      <c r="N31" s="71">
        <f>SUM(N32:N33)</f>
        <v>9377550</v>
      </c>
      <c r="O31" s="66">
        <f>O32+O33</f>
        <v>0</v>
      </c>
      <c r="P31" s="71">
        <f>SUM(P32:P33)</f>
        <v>0</v>
      </c>
      <c r="Q31" s="66">
        <f>Q32+Q33</f>
        <v>0</v>
      </c>
      <c r="R31" s="71">
        <f>SUM(R32:R33)</f>
        <v>0</v>
      </c>
      <c r="S31" s="66">
        <f>S32+S33</f>
        <v>0</v>
      </c>
      <c r="T31" s="71">
        <f>SUM(T32:T33)</f>
        <v>0</v>
      </c>
      <c r="U31" s="66">
        <f t="shared" si="4"/>
        <v>3</v>
      </c>
      <c r="V31" s="71">
        <f t="shared" si="12"/>
        <v>9377550</v>
      </c>
      <c r="W31" s="62">
        <f t="shared" si="5"/>
        <v>42.85714286</v>
      </c>
      <c r="X31" s="72">
        <f t="shared" si="13"/>
        <v>5.683363636</v>
      </c>
      <c r="Y31" s="66">
        <f t="shared" si="6"/>
        <v>3</v>
      </c>
      <c r="Z31" s="71">
        <f t="shared" si="14"/>
        <v>9377550</v>
      </c>
      <c r="AA31" s="62">
        <f t="shared" si="7"/>
        <v>14.28571429</v>
      </c>
      <c r="AB31" s="62">
        <f t="shared" si="15"/>
        <v>1.603</v>
      </c>
      <c r="AC31" s="64" t="s">
        <v>37</v>
      </c>
    </row>
    <row r="32">
      <c r="A32" s="73"/>
      <c r="B32" s="74"/>
      <c r="C32" s="74"/>
      <c r="D32" s="75" t="s">
        <v>89</v>
      </c>
      <c r="E32" s="76" t="s">
        <v>329</v>
      </c>
      <c r="F32" s="76" t="s">
        <v>91</v>
      </c>
      <c r="G32" s="77">
        <v>3.0</v>
      </c>
      <c r="H32" s="78">
        <v>2.55E8</v>
      </c>
      <c r="I32" s="79">
        <v>0.0</v>
      </c>
      <c r="J32" s="80">
        <v>0.0</v>
      </c>
      <c r="K32" s="77">
        <v>1.0</v>
      </c>
      <c r="L32" s="78">
        <v>5.5E7</v>
      </c>
      <c r="M32" s="77">
        <v>1.0</v>
      </c>
      <c r="N32" s="78">
        <v>0.0</v>
      </c>
      <c r="O32" s="77">
        <v>0.0</v>
      </c>
      <c r="P32" s="78">
        <v>0.0</v>
      </c>
      <c r="Q32" s="77">
        <v>0.0</v>
      </c>
      <c r="R32" s="78">
        <v>0.0</v>
      </c>
      <c r="S32" s="77">
        <v>0.0</v>
      </c>
      <c r="T32" s="78">
        <v>0.0</v>
      </c>
      <c r="U32" s="77">
        <f t="shared" si="4"/>
        <v>1</v>
      </c>
      <c r="V32" s="81">
        <f t="shared" si="12"/>
        <v>0</v>
      </c>
      <c r="W32" s="73">
        <f t="shared" si="5"/>
        <v>100</v>
      </c>
      <c r="X32" s="82">
        <f t="shared" si="13"/>
        <v>0</v>
      </c>
      <c r="Y32" s="77">
        <f t="shared" si="6"/>
        <v>1</v>
      </c>
      <c r="Z32" s="81">
        <f t="shared" si="14"/>
        <v>0</v>
      </c>
      <c r="AA32" s="73">
        <f t="shared" si="7"/>
        <v>33.33333333</v>
      </c>
      <c r="AB32" s="73">
        <f t="shared" si="15"/>
        <v>0</v>
      </c>
      <c r="AC32" s="75" t="s">
        <v>37</v>
      </c>
    </row>
    <row r="33">
      <c r="A33" s="73"/>
      <c r="B33" s="74"/>
      <c r="C33" s="74"/>
      <c r="D33" s="75" t="s">
        <v>92</v>
      </c>
      <c r="E33" s="76" t="s">
        <v>93</v>
      </c>
      <c r="F33" s="76" t="s">
        <v>94</v>
      </c>
      <c r="G33" s="77">
        <v>18.0</v>
      </c>
      <c r="H33" s="78">
        <v>3.3E8</v>
      </c>
      <c r="I33" s="79">
        <v>0.0</v>
      </c>
      <c r="J33" s="80">
        <v>0.0</v>
      </c>
      <c r="K33" s="77">
        <v>6.0</v>
      </c>
      <c r="L33" s="78">
        <v>1.1E8</v>
      </c>
      <c r="M33" s="77">
        <v>2.0</v>
      </c>
      <c r="N33" s="78">
        <v>9377550.0</v>
      </c>
      <c r="O33" s="77">
        <v>0.0</v>
      </c>
      <c r="P33" s="78">
        <v>0.0</v>
      </c>
      <c r="Q33" s="77">
        <v>0.0</v>
      </c>
      <c r="R33" s="78">
        <v>0.0</v>
      </c>
      <c r="S33" s="77">
        <v>0.0</v>
      </c>
      <c r="T33" s="78">
        <v>0.0</v>
      </c>
      <c r="U33" s="77">
        <f t="shared" si="4"/>
        <v>2</v>
      </c>
      <c r="V33" s="81">
        <f t="shared" si="12"/>
        <v>9377550</v>
      </c>
      <c r="W33" s="73">
        <f t="shared" si="5"/>
        <v>33.33333333</v>
      </c>
      <c r="X33" s="82">
        <f t="shared" si="13"/>
        <v>8.525045455</v>
      </c>
      <c r="Y33" s="77">
        <f t="shared" si="6"/>
        <v>2</v>
      </c>
      <c r="Z33" s="81">
        <f t="shared" si="14"/>
        <v>9377550</v>
      </c>
      <c r="AA33" s="73">
        <f t="shared" si="7"/>
        <v>11.11111111</v>
      </c>
      <c r="AB33" s="73">
        <f t="shared" si="15"/>
        <v>2.841681818</v>
      </c>
      <c r="AC33" s="75" t="s">
        <v>37</v>
      </c>
    </row>
    <row r="34">
      <c r="A34" s="38"/>
      <c r="B34" s="47"/>
      <c r="C34" s="47" t="s">
        <v>39</v>
      </c>
      <c r="D34" s="86"/>
      <c r="E34" s="87"/>
      <c r="F34" s="48" t="s">
        <v>330</v>
      </c>
      <c r="G34" s="32">
        <v>100.0</v>
      </c>
      <c r="H34" s="46">
        <f>H35</f>
        <v>6355000000</v>
      </c>
      <c r="I34" s="35">
        <v>0.0</v>
      </c>
      <c r="J34" s="49">
        <f>J35</f>
        <v>0</v>
      </c>
      <c r="K34" s="32">
        <v>100.0</v>
      </c>
      <c r="L34" s="46">
        <f>L35</f>
        <v>2930000000</v>
      </c>
      <c r="M34" s="32">
        <v>0.0</v>
      </c>
      <c r="N34" s="46">
        <f>N35</f>
        <v>154310248</v>
      </c>
      <c r="O34" s="32">
        <v>0.0</v>
      </c>
      <c r="P34" s="46">
        <f>P35</f>
        <v>0</v>
      </c>
      <c r="Q34" s="32">
        <v>0.0</v>
      </c>
      <c r="R34" s="46">
        <f>R35</f>
        <v>0</v>
      </c>
      <c r="S34" s="32">
        <v>0.0</v>
      </c>
      <c r="T34" s="46">
        <f>T35</f>
        <v>0</v>
      </c>
      <c r="U34" s="32">
        <f t="shared" si="4"/>
        <v>0</v>
      </c>
      <c r="V34" s="46">
        <f t="shared" si="12"/>
        <v>154310248</v>
      </c>
      <c r="W34" s="38">
        <f t="shared" si="5"/>
        <v>0</v>
      </c>
      <c r="X34" s="32">
        <f t="shared" si="13"/>
        <v>5.266561365</v>
      </c>
      <c r="Y34" s="32">
        <f t="shared" si="6"/>
        <v>0</v>
      </c>
      <c r="Z34" s="139">
        <f t="shared" si="14"/>
        <v>154310248</v>
      </c>
      <c r="AA34" s="38">
        <f t="shared" si="7"/>
        <v>0</v>
      </c>
      <c r="AB34" s="38">
        <f t="shared" si="15"/>
        <v>2.4281707</v>
      </c>
      <c r="AC34" s="47" t="s">
        <v>37</v>
      </c>
    </row>
    <row r="35">
      <c r="A35" s="52"/>
      <c r="B35" s="114"/>
      <c r="C35" s="114"/>
      <c r="D35" s="53" t="s">
        <v>95</v>
      </c>
      <c r="E35" s="83" t="s">
        <v>96</v>
      </c>
      <c r="F35" s="54" t="s">
        <v>97</v>
      </c>
      <c r="G35" s="55">
        <v>100.0</v>
      </c>
      <c r="H35" s="59">
        <f>H37+H46+H55</f>
        <v>6355000000</v>
      </c>
      <c r="I35" s="35">
        <v>0.0</v>
      </c>
      <c r="J35" s="113">
        <f>J37+J46+J55</f>
        <v>0</v>
      </c>
      <c r="K35" s="55">
        <v>100.0</v>
      </c>
      <c r="L35" s="59">
        <f>L37+L46+L55</f>
        <v>2930000000</v>
      </c>
      <c r="M35" s="55">
        <v>0.0</v>
      </c>
      <c r="N35" s="59">
        <f>N37+N46+N55</f>
        <v>154310248</v>
      </c>
      <c r="O35" s="55">
        <v>0.0</v>
      </c>
      <c r="P35" s="59">
        <f>P37+P46+P55</f>
        <v>0</v>
      </c>
      <c r="Q35" s="55">
        <v>0.0</v>
      </c>
      <c r="R35" s="59">
        <f>R37+R46+R55</f>
        <v>0</v>
      </c>
      <c r="S35" s="55">
        <v>0.0</v>
      </c>
      <c r="T35" s="59">
        <f>T37+T46+T55</f>
        <v>0</v>
      </c>
      <c r="U35" s="55">
        <f t="shared" si="4"/>
        <v>0</v>
      </c>
      <c r="V35" s="59">
        <f t="shared" si="12"/>
        <v>154310248</v>
      </c>
      <c r="W35" s="58">
        <f t="shared" si="5"/>
        <v>0</v>
      </c>
      <c r="X35" s="115">
        <f t="shared" si="13"/>
        <v>5.266561365</v>
      </c>
      <c r="Y35" s="55">
        <f t="shared" si="6"/>
        <v>0</v>
      </c>
      <c r="Z35" s="59">
        <f t="shared" si="14"/>
        <v>154310248</v>
      </c>
      <c r="AA35" s="58">
        <f t="shared" si="7"/>
        <v>0</v>
      </c>
      <c r="AB35" s="52">
        <f t="shared" si="15"/>
        <v>2.4281707</v>
      </c>
      <c r="AC35" s="53" t="s">
        <v>37</v>
      </c>
    </row>
    <row r="36">
      <c r="A36" s="17"/>
      <c r="B36" s="17"/>
      <c r="C36" s="17"/>
      <c r="D36" s="17"/>
      <c r="E36" s="17"/>
      <c r="F36" s="54" t="s">
        <v>98</v>
      </c>
      <c r="G36" s="55">
        <v>100.0</v>
      </c>
      <c r="H36" s="17"/>
      <c r="I36" s="35">
        <v>0.0</v>
      </c>
      <c r="J36" s="17"/>
      <c r="K36" s="55">
        <v>100.0</v>
      </c>
      <c r="L36" s="17"/>
      <c r="M36" s="55">
        <v>0.0</v>
      </c>
      <c r="N36" s="17"/>
      <c r="O36" s="55">
        <v>0.0</v>
      </c>
      <c r="P36" s="17"/>
      <c r="Q36" s="55">
        <v>0.0</v>
      </c>
      <c r="R36" s="17"/>
      <c r="S36" s="55">
        <v>0.0</v>
      </c>
      <c r="T36" s="17"/>
      <c r="U36" s="55">
        <f t="shared" si="4"/>
        <v>0</v>
      </c>
      <c r="V36" s="17"/>
      <c r="W36" s="58">
        <f t="shared" si="5"/>
        <v>0</v>
      </c>
      <c r="X36" s="17"/>
      <c r="Y36" s="55">
        <f t="shared" si="6"/>
        <v>0</v>
      </c>
      <c r="Z36" s="17"/>
      <c r="AA36" s="58">
        <f t="shared" si="7"/>
        <v>0</v>
      </c>
      <c r="AB36" s="17"/>
      <c r="AC36" s="17"/>
    </row>
    <row r="37">
      <c r="A37" s="62"/>
      <c r="B37" s="63"/>
      <c r="C37" s="63"/>
      <c r="D37" s="64" t="s">
        <v>99</v>
      </c>
      <c r="E37" s="65" t="s">
        <v>100</v>
      </c>
      <c r="F37" s="65" t="s">
        <v>101</v>
      </c>
      <c r="G37" s="66">
        <f>G38+G39+G42+G43</f>
        <v>246</v>
      </c>
      <c r="H37" s="71">
        <f>SUM(H38:H45)</f>
        <v>1840000000</v>
      </c>
      <c r="I37" s="68">
        <f>I38+I39+I42+I43</f>
        <v>0</v>
      </c>
      <c r="J37" s="69">
        <f>SUM(J38:J45)</f>
        <v>0</v>
      </c>
      <c r="K37" s="66">
        <f>K38+K39+K42+K43</f>
        <v>71</v>
      </c>
      <c r="L37" s="71">
        <f>SUM(L38:L45)</f>
        <v>740000000</v>
      </c>
      <c r="M37" s="66">
        <f>M38+M39+M42+M43</f>
        <v>1</v>
      </c>
      <c r="N37" s="71">
        <f>SUM(N38:N45)</f>
        <v>84107798</v>
      </c>
      <c r="O37" s="66">
        <f>O38+O39+O42+O43</f>
        <v>0</v>
      </c>
      <c r="P37" s="71">
        <f>SUM(P38:P45)</f>
        <v>0</v>
      </c>
      <c r="Q37" s="66">
        <f>Q38+Q39+Q42+Q43</f>
        <v>0</v>
      </c>
      <c r="R37" s="71">
        <f>SUM(R38:R45)</f>
        <v>0</v>
      </c>
      <c r="S37" s="66">
        <f>S38+S39+S42+S43</f>
        <v>0</v>
      </c>
      <c r="T37" s="71">
        <f>SUM(T38:T45)</f>
        <v>0</v>
      </c>
      <c r="U37" s="66">
        <f t="shared" si="4"/>
        <v>1</v>
      </c>
      <c r="V37" s="71">
        <f t="shared" ref="V37:V87" si="16">N37+P37+R37+T37</f>
        <v>84107798</v>
      </c>
      <c r="W37" s="62">
        <f t="shared" si="5"/>
        <v>1.408450704</v>
      </c>
      <c r="X37" s="72">
        <f t="shared" ref="X37:X71" si="17">(V37/L37)*100</f>
        <v>11.36591865</v>
      </c>
      <c r="Y37" s="66">
        <f t="shared" si="6"/>
        <v>1</v>
      </c>
      <c r="Z37" s="71">
        <f t="shared" ref="Z37:Z107" si="18">J37+V37</f>
        <v>84107798</v>
      </c>
      <c r="AA37" s="62">
        <f t="shared" si="7"/>
        <v>0.406504065</v>
      </c>
      <c r="AB37" s="62">
        <f t="shared" ref="AB37:AB107" si="19">(Z37/H37)*100</f>
        <v>4.571075978</v>
      </c>
      <c r="AC37" s="64" t="s">
        <v>37</v>
      </c>
    </row>
    <row r="38">
      <c r="A38" s="73"/>
      <c r="B38" s="74"/>
      <c r="C38" s="74"/>
      <c r="D38" s="75" t="s">
        <v>102</v>
      </c>
      <c r="E38" s="76" t="s">
        <v>103</v>
      </c>
      <c r="F38" s="76" t="s">
        <v>104</v>
      </c>
      <c r="G38" s="77">
        <v>8.0</v>
      </c>
      <c r="H38" s="78">
        <v>2.3E8</v>
      </c>
      <c r="I38" s="79">
        <v>0.0</v>
      </c>
      <c r="J38" s="80">
        <v>0.0</v>
      </c>
      <c r="K38" s="77">
        <v>2.0</v>
      </c>
      <c r="L38" s="78">
        <v>6.0E7</v>
      </c>
      <c r="M38" s="77">
        <v>0.0</v>
      </c>
      <c r="N38" s="78">
        <v>1.185375E7</v>
      </c>
      <c r="O38" s="77">
        <v>0.0</v>
      </c>
      <c r="P38" s="78">
        <v>0.0</v>
      </c>
      <c r="Q38" s="77">
        <v>0.0</v>
      </c>
      <c r="R38" s="78">
        <v>0.0</v>
      </c>
      <c r="S38" s="77">
        <v>0.0</v>
      </c>
      <c r="T38" s="78">
        <v>0.0</v>
      </c>
      <c r="U38" s="77">
        <f t="shared" si="4"/>
        <v>0</v>
      </c>
      <c r="V38" s="81">
        <f t="shared" si="16"/>
        <v>11853750</v>
      </c>
      <c r="W38" s="73">
        <f t="shared" si="5"/>
        <v>0</v>
      </c>
      <c r="X38" s="82">
        <f t="shared" si="17"/>
        <v>19.75625</v>
      </c>
      <c r="Y38" s="77">
        <f t="shared" si="6"/>
        <v>0</v>
      </c>
      <c r="Z38" s="81">
        <f t="shared" si="18"/>
        <v>11853750</v>
      </c>
      <c r="AA38" s="73">
        <f t="shared" si="7"/>
        <v>0</v>
      </c>
      <c r="AB38" s="73">
        <f t="shared" si="19"/>
        <v>5.153804348</v>
      </c>
      <c r="AC38" s="75" t="s">
        <v>37</v>
      </c>
    </row>
    <row r="39">
      <c r="A39" s="73"/>
      <c r="B39" s="74"/>
      <c r="C39" s="74"/>
      <c r="D39" s="75" t="s">
        <v>105</v>
      </c>
      <c r="E39" s="76" t="s">
        <v>106</v>
      </c>
      <c r="F39" s="76" t="s">
        <v>107</v>
      </c>
      <c r="G39" s="77">
        <v>133.0</v>
      </c>
      <c r="H39" s="78">
        <v>1.9E8</v>
      </c>
      <c r="I39" s="79">
        <v>0.0</v>
      </c>
      <c r="J39" s="80">
        <v>0.0</v>
      </c>
      <c r="K39" s="77">
        <v>38.0</v>
      </c>
      <c r="L39" s="78">
        <v>5.0E7</v>
      </c>
      <c r="M39" s="77">
        <v>0.0</v>
      </c>
      <c r="N39" s="78">
        <v>8710000.0</v>
      </c>
      <c r="O39" s="77">
        <v>0.0</v>
      </c>
      <c r="P39" s="78">
        <v>0.0</v>
      </c>
      <c r="Q39" s="77">
        <v>0.0</v>
      </c>
      <c r="R39" s="78">
        <v>0.0</v>
      </c>
      <c r="S39" s="77">
        <v>0.0</v>
      </c>
      <c r="T39" s="78">
        <v>0.0</v>
      </c>
      <c r="U39" s="77">
        <f t="shared" si="4"/>
        <v>0</v>
      </c>
      <c r="V39" s="81">
        <f t="shared" si="16"/>
        <v>8710000</v>
      </c>
      <c r="W39" s="73">
        <f t="shared" si="5"/>
        <v>0</v>
      </c>
      <c r="X39" s="82">
        <f t="shared" si="17"/>
        <v>17.42</v>
      </c>
      <c r="Y39" s="77">
        <f t="shared" si="6"/>
        <v>0</v>
      </c>
      <c r="Z39" s="81">
        <f t="shared" si="18"/>
        <v>8710000</v>
      </c>
      <c r="AA39" s="73">
        <f t="shared" si="7"/>
        <v>0</v>
      </c>
      <c r="AB39" s="73">
        <f t="shared" si="19"/>
        <v>4.584210526</v>
      </c>
      <c r="AC39" s="75" t="s">
        <v>37</v>
      </c>
    </row>
    <row r="40">
      <c r="A40" s="73"/>
      <c r="B40" s="74"/>
      <c r="C40" s="74"/>
      <c r="D40" s="75" t="s">
        <v>108</v>
      </c>
      <c r="E40" s="76" t="s">
        <v>109</v>
      </c>
      <c r="F40" s="76" t="s">
        <v>110</v>
      </c>
      <c r="G40" s="77">
        <v>7.0</v>
      </c>
      <c r="H40" s="78">
        <v>1.5E8</v>
      </c>
      <c r="I40" s="79">
        <v>0.0</v>
      </c>
      <c r="J40" s="80">
        <v>0.0</v>
      </c>
      <c r="K40" s="77">
        <v>2.0</v>
      </c>
      <c r="L40" s="78">
        <v>4.0E7</v>
      </c>
      <c r="M40" s="77">
        <v>0.0</v>
      </c>
      <c r="N40" s="78">
        <v>2099500.0</v>
      </c>
      <c r="O40" s="77">
        <v>0.0</v>
      </c>
      <c r="P40" s="78">
        <v>0.0</v>
      </c>
      <c r="Q40" s="77">
        <v>0.0</v>
      </c>
      <c r="R40" s="78">
        <v>0.0</v>
      </c>
      <c r="S40" s="77">
        <v>0.0</v>
      </c>
      <c r="T40" s="78">
        <v>0.0</v>
      </c>
      <c r="U40" s="77">
        <f t="shared" si="4"/>
        <v>0</v>
      </c>
      <c r="V40" s="81">
        <f t="shared" si="16"/>
        <v>2099500</v>
      </c>
      <c r="W40" s="73">
        <f t="shared" si="5"/>
        <v>0</v>
      </c>
      <c r="X40" s="82">
        <f t="shared" si="17"/>
        <v>5.24875</v>
      </c>
      <c r="Y40" s="77">
        <f t="shared" si="6"/>
        <v>0</v>
      </c>
      <c r="Z40" s="81">
        <f t="shared" si="18"/>
        <v>2099500</v>
      </c>
      <c r="AA40" s="73">
        <f t="shared" si="7"/>
        <v>0</v>
      </c>
      <c r="AB40" s="73">
        <f t="shared" si="19"/>
        <v>1.399666667</v>
      </c>
      <c r="AC40" s="75" t="s">
        <v>37</v>
      </c>
    </row>
    <row r="41">
      <c r="A41" s="73"/>
      <c r="B41" s="74"/>
      <c r="C41" s="74"/>
      <c r="D41" s="75" t="s">
        <v>111</v>
      </c>
      <c r="E41" s="76" t="s">
        <v>112</v>
      </c>
      <c r="F41" s="76" t="s">
        <v>113</v>
      </c>
      <c r="G41" s="77">
        <v>7.0</v>
      </c>
      <c r="H41" s="78">
        <v>9.5E7</v>
      </c>
      <c r="I41" s="79">
        <v>0.0</v>
      </c>
      <c r="J41" s="80">
        <v>0.0</v>
      </c>
      <c r="K41" s="77">
        <v>2.0</v>
      </c>
      <c r="L41" s="78">
        <v>2.5E7</v>
      </c>
      <c r="M41" s="77">
        <v>0.0</v>
      </c>
      <c r="N41" s="78">
        <v>3970000.0</v>
      </c>
      <c r="O41" s="77">
        <v>0.0</v>
      </c>
      <c r="P41" s="78">
        <v>0.0</v>
      </c>
      <c r="Q41" s="77">
        <v>0.0</v>
      </c>
      <c r="R41" s="78">
        <v>0.0</v>
      </c>
      <c r="S41" s="77">
        <v>0.0</v>
      </c>
      <c r="T41" s="78">
        <v>0.0</v>
      </c>
      <c r="U41" s="77">
        <f t="shared" si="4"/>
        <v>0</v>
      </c>
      <c r="V41" s="81">
        <f t="shared" si="16"/>
        <v>3970000</v>
      </c>
      <c r="W41" s="73">
        <f t="shared" si="5"/>
        <v>0</v>
      </c>
      <c r="X41" s="82">
        <f t="shared" si="17"/>
        <v>15.88</v>
      </c>
      <c r="Y41" s="77">
        <f t="shared" si="6"/>
        <v>0</v>
      </c>
      <c r="Z41" s="81">
        <f t="shared" si="18"/>
        <v>3970000</v>
      </c>
      <c r="AA41" s="73">
        <f t="shared" si="7"/>
        <v>0</v>
      </c>
      <c r="AB41" s="73">
        <f t="shared" si="19"/>
        <v>4.178947368</v>
      </c>
      <c r="AC41" s="75" t="s">
        <v>37</v>
      </c>
    </row>
    <row r="42">
      <c r="A42" s="73"/>
      <c r="B42" s="74"/>
      <c r="C42" s="74"/>
      <c r="D42" s="75" t="s">
        <v>114</v>
      </c>
      <c r="E42" s="76" t="s">
        <v>115</v>
      </c>
      <c r="F42" s="76" t="s">
        <v>116</v>
      </c>
      <c r="G42" s="77">
        <v>14.0</v>
      </c>
      <c r="H42" s="78">
        <v>4.2E8</v>
      </c>
      <c r="I42" s="79">
        <v>0.0</v>
      </c>
      <c r="J42" s="80">
        <v>0.0</v>
      </c>
      <c r="K42" s="77">
        <v>5.0</v>
      </c>
      <c r="L42" s="78">
        <v>3.6E8</v>
      </c>
      <c r="M42" s="77">
        <v>1.0</v>
      </c>
      <c r="N42" s="78">
        <v>2.9101498E7</v>
      </c>
      <c r="O42" s="77">
        <v>0.0</v>
      </c>
      <c r="P42" s="78">
        <v>0.0</v>
      </c>
      <c r="Q42" s="77">
        <v>0.0</v>
      </c>
      <c r="R42" s="78">
        <v>0.0</v>
      </c>
      <c r="S42" s="77">
        <v>0.0</v>
      </c>
      <c r="T42" s="78">
        <v>0.0</v>
      </c>
      <c r="U42" s="77">
        <f t="shared" si="4"/>
        <v>1</v>
      </c>
      <c r="V42" s="81">
        <f t="shared" si="16"/>
        <v>29101498</v>
      </c>
      <c r="W42" s="73">
        <f t="shared" si="5"/>
        <v>20</v>
      </c>
      <c r="X42" s="82">
        <f t="shared" si="17"/>
        <v>8.083749444</v>
      </c>
      <c r="Y42" s="77">
        <f t="shared" si="6"/>
        <v>1</v>
      </c>
      <c r="Z42" s="81">
        <f t="shared" si="18"/>
        <v>29101498</v>
      </c>
      <c r="AA42" s="73">
        <f t="shared" si="7"/>
        <v>7.142857143</v>
      </c>
      <c r="AB42" s="73">
        <f t="shared" si="19"/>
        <v>6.928928095</v>
      </c>
      <c r="AC42" s="75" t="s">
        <v>37</v>
      </c>
    </row>
    <row r="43">
      <c r="A43" s="73"/>
      <c r="B43" s="74"/>
      <c r="C43" s="74"/>
      <c r="D43" s="75" t="s">
        <v>117</v>
      </c>
      <c r="E43" s="76" t="s">
        <v>118</v>
      </c>
      <c r="F43" s="76" t="s">
        <v>119</v>
      </c>
      <c r="G43" s="77">
        <v>91.0</v>
      </c>
      <c r="H43" s="78">
        <v>1.8E8</v>
      </c>
      <c r="I43" s="79">
        <v>0.0</v>
      </c>
      <c r="J43" s="80">
        <v>0.0</v>
      </c>
      <c r="K43" s="77">
        <v>26.0</v>
      </c>
      <c r="L43" s="78">
        <v>5.0E7</v>
      </c>
      <c r="M43" s="77">
        <v>0.0</v>
      </c>
      <c r="N43" s="78">
        <v>0.0</v>
      </c>
      <c r="O43" s="77">
        <v>0.0</v>
      </c>
      <c r="P43" s="78">
        <v>0.0</v>
      </c>
      <c r="Q43" s="77">
        <v>0.0</v>
      </c>
      <c r="R43" s="78">
        <v>0.0</v>
      </c>
      <c r="S43" s="77">
        <v>0.0</v>
      </c>
      <c r="T43" s="78">
        <v>0.0</v>
      </c>
      <c r="U43" s="77">
        <f t="shared" si="4"/>
        <v>0</v>
      </c>
      <c r="V43" s="81">
        <f t="shared" si="16"/>
        <v>0</v>
      </c>
      <c r="W43" s="73">
        <f t="shared" si="5"/>
        <v>0</v>
      </c>
      <c r="X43" s="82">
        <f t="shared" si="17"/>
        <v>0</v>
      </c>
      <c r="Y43" s="77">
        <f t="shared" si="6"/>
        <v>0</v>
      </c>
      <c r="Z43" s="81">
        <f t="shared" si="18"/>
        <v>0</v>
      </c>
      <c r="AA43" s="73">
        <f t="shared" si="7"/>
        <v>0</v>
      </c>
      <c r="AB43" s="73">
        <f t="shared" si="19"/>
        <v>0</v>
      </c>
      <c r="AC43" s="75" t="s">
        <v>37</v>
      </c>
    </row>
    <row r="44">
      <c r="A44" s="73"/>
      <c r="B44" s="74"/>
      <c r="C44" s="74"/>
      <c r="D44" s="75" t="s">
        <v>120</v>
      </c>
      <c r="E44" s="76" t="s">
        <v>121</v>
      </c>
      <c r="F44" s="76" t="s">
        <v>122</v>
      </c>
      <c r="G44" s="77">
        <v>22.0</v>
      </c>
      <c r="H44" s="78">
        <v>4.5E8</v>
      </c>
      <c r="I44" s="79">
        <v>0.0</v>
      </c>
      <c r="J44" s="80">
        <v>0.0</v>
      </c>
      <c r="K44" s="77">
        <v>7.0</v>
      </c>
      <c r="L44" s="78">
        <v>1.2E8</v>
      </c>
      <c r="M44" s="77">
        <v>1.0</v>
      </c>
      <c r="N44" s="78">
        <v>2.316455E7</v>
      </c>
      <c r="O44" s="77">
        <v>0.0</v>
      </c>
      <c r="P44" s="78">
        <v>0.0</v>
      </c>
      <c r="Q44" s="77">
        <v>0.0</v>
      </c>
      <c r="R44" s="78">
        <v>0.0</v>
      </c>
      <c r="S44" s="77">
        <v>0.0</v>
      </c>
      <c r="T44" s="78">
        <v>0.0</v>
      </c>
      <c r="U44" s="77">
        <f t="shared" si="4"/>
        <v>1</v>
      </c>
      <c r="V44" s="81">
        <f t="shared" si="16"/>
        <v>23164550</v>
      </c>
      <c r="W44" s="73">
        <f t="shared" si="5"/>
        <v>14.28571429</v>
      </c>
      <c r="X44" s="82">
        <f t="shared" si="17"/>
        <v>19.30379167</v>
      </c>
      <c r="Y44" s="77">
        <f t="shared" si="6"/>
        <v>1</v>
      </c>
      <c r="Z44" s="81">
        <f t="shared" si="18"/>
        <v>23164550</v>
      </c>
      <c r="AA44" s="73">
        <f t="shared" si="7"/>
        <v>4.545454545</v>
      </c>
      <c r="AB44" s="73">
        <f t="shared" si="19"/>
        <v>5.147677778</v>
      </c>
      <c r="AC44" s="75" t="s">
        <v>37</v>
      </c>
    </row>
    <row r="45">
      <c r="A45" s="73"/>
      <c r="B45" s="74"/>
      <c r="C45" s="74"/>
      <c r="D45" s="75" t="s">
        <v>123</v>
      </c>
      <c r="E45" s="76" t="s">
        <v>124</v>
      </c>
      <c r="F45" s="76" t="s">
        <v>125</v>
      </c>
      <c r="G45" s="77">
        <v>7.0</v>
      </c>
      <c r="H45" s="78">
        <v>1.25E8</v>
      </c>
      <c r="I45" s="79">
        <v>0.0</v>
      </c>
      <c r="J45" s="80">
        <v>0.0</v>
      </c>
      <c r="K45" s="77">
        <v>2.0</v>
      </c>
      <c r="L45" s="78">
        <v>3.5E7</v>
      </c>
      <c r="M45" s="77">
        <v>0.0</v>
      </c>
      <c r="N45" s="78">
        <v>5208500.0</v>
      </c>
      <c r="O45" s="77">
        <v>0.0</v>
      </c>
      <c r="P45" s="78">
        <v>0.0</v>
      </c>
      <c r="Q45" s="77">
        <v>0.0</v>
      </c>
      <c r="R45" s="78">
        <v>0.0</v>
      </c>
      <c r="S45" s="77">
        <v>0.0</v>
      </c>
      <c r="T45" s="78">
        <v>0.0</v>
      </c>
      <c r="U45" s="77">
        <f t="shared" si="4"/>
        <v>0</v>
      </c>
      <c r="V45" s="81">
        <f t="shared" si="16"/>
        <v>5208500</v>
      </c>
      <c r="W45" s="73">
        <f t="shared" si="5"/>
        <v>0</v>
      </c>
      <c r="X45" s="82">
        <f t="shared" si="17"/>
        <v>14.88142857</v>
      </c>
      <c r="Y45" s="77">
        <f t="shared" si="6"/>
        <v>0</v>
      </c>
      <c r="Z45" s="81">
        <f t="shared" si="18"/>
        <v>5208500</v>
      </c>
      <c r="AA45" s="73">
        <f t="shared" si="7"/>
        <v>0</v>
      </c>
      <c r="AB45" s="73">
        <f t="shared" si="19"/>
        <v>4.1668</v>
      </c>
      <c r="AC45" s="75" t="s">
        <v>37</v>
      </c>
    </row>
    <row r="46">
      <c r="A46" s="62"/>
      <c r="B46" s="63"/>
      <c r="C46" s="63"/>
      <c r="D46" s="64" t="s">
        <v>126</v>
      </c>
      <c r="E46" s="65" t="s">
        <v>127</v>
      </c>
      <c r="F46" s="65" t="s">
        <v>128</v>
      </c>
      <c r="G46" s="66">
        <f>G47+G48+G51+G52</f>
        <v>72</v>
      </c>
      <c r="H46" s="71">
        <f>SUM(H47:H54)</f>
        <v>900000000</v>
      </c>
      <c r="I46" s="68">
        <f>I47+I48+I51+I52</f>
        <v>0</v>
      </c>
      <c r="J46" s="69">
        <f>SUM(J47:J54)</f>
        <v>0</v>
      </c>
      <c r="K46" s="66">
        <f>K47+K48+K51+K52</f>
        <v>22</v>
      </c>
      <c r="L46" s="71">
        <f>SUM(L47:L54)</f>
        <v>950000000</v>
      </c>
      <c r="M46" s="66">
        <f>M47+M48+M51+M52</f>
        <v>0</v>
      </c>
      <c r="N46" s="71">
        <f>SUM(N47:N54)</f>
        <v>13785000</v>
      </c>
      <c r="O46" s="66">
        <f>O47+O48+O51+O52</f>
        <v>0</v>
      </c>
      <c r="P46" s="71">
        <f>SUM(P47:P54)</f>
        <v>0</v>
      </c>
      <c r="Q46" s="66">
        <f>Q47+Q48+Q51+Q52</f>
        <v>0</v>
      </c>
      <c r="R46" s="71">
        <f>SUM(R47:R54)</f>
        <v>0</v>
      </c>
      <c r="S46" s="66">
        <f>S47+S48+S51+S52</f>
        <v>0</v>
      </c>
      <c r="T46" s="71">
        <f>SUM(T47:T54)</f>
        <v>0</v>
      </c>
      <c r="U46" s="66">
        <f t="shared" si="4"/>
        <v>0</v>
      </c>
      <c r="V46" s="71">
        <f t="shared" si="16"/>
        <v>13785000</v>
      </c>
      <c r="W46" s="62">
        <f t="shared" si="5"/>
        <v>0</v>
      </c>
      <c r="X46" s="72">
        <f t="shared" si="17"/>
        <v>1.451052632</v>
      </c>
      <c r="Y46" s="66">
        <f t="shared" si="6"/>
        <v>0</v>
      </c>
      <c r="Z46" s="71">
        <f t="shared" si="18"/>
        <v>13785000</v>
      </c>
      <c r="AA46" s="62">
        <f t="shared" si="7"/>
        <v>0</v>
      </c>
      <c r="AB46" s="62">
        <f t="shared" si="19"/>
        <v>1.531666667</v>
      </c>
      <c r="AC46" s="64" t="s">
        <v>37</v>
      </c>
    </row>
    <row r="47">
      <c r="A47" s="73"/>
      <c r="B47" s="74"/>
      <c r="C47" s="74"/>
      <c r="D47" s="75" t="s">
        <v>129</v>
      </c>
      <c r="E47" s="76" t="s">
        <v>130</v>
      </c>
      <c r="F47" s="76" t="s">
        <v>131</v>
      </c>
      <c r="G47" s="77">
        <v>8.0</v>
      </c>
      <c r="H47" s="78">
        <v>1.5E8</v>
      </c>
      <c r="I47" s="79">
        <v>0.0</v>
      </c>
      <c r="J47" s="80">
        <v>0.0</v>
      </c>
      <c r="K47" s="77">
        <v>2.0</v>
      </c>
      <c r="L47" s="78">
        <v>5.0E7</v>
      </c>
      <c r="M47" s="77">
        <v>0.0</v>
      </c>
      <c r="N47" s="78">
        <v>4723000.0</v>
      </c>
      <c r="O47" s="77">
        <v>0.0</v>
      </c>
      <c r="P47" s="78">
        <v>0.0</v>
      </c>
      <c r="Q47" s="77">
        <v>0.0</v>
      </c>
      <c r="R47" s="78">
        <v>0.0</v>
      </c>
      <c r="S47" s="77">
        <v>0.0</v>
      </c>
      <c r="T47" s="78">
        <v>0.0</v>
      </c>
      <c r="U47" s="77">
        <f t="shared" si="4"/>
        <v>0</v>
      </c>
      <c r="V47" s="81">
        <f t="shared" si="16"/>
        <v>4723000</v>
      </c>
      <c r="W47" s="73">
        <f t="shared" si="5"/>
        <v>0</v>
      </c>
      <c r="X47" s="82">
        <f t="shared" si="17"/>
        <v>9.446</v>
      </c>
      <c r="Y47" s="77">
        <f t="shared" si="6"/>
        <v>0</v>
      </c>
      <c r="Z47" s="81">
        <f t="shared" si="18"/>
        <v>4723000</v>
      </c>
      <c r="AA47" s="73">
        <f t="shared" si="7"/>
        <v>0</v>
      </c>
      <c r="AB47" s="73">
        <f t="shared" si="19"/>
        <v>3.148666667</v>
      </c>
      <c r="AC47" s="75" t="s">
        <v>37</v>
      </c>
    </row>
    <row r="48">
      <c r="A48" s="73"/>
      <c r="B48" s="74"/>
      <c r="C48" s="74"/>
      <c r="D48" s="75" t="s">
        <v>132</v>
      </c>
      <c r="E48" s="76" t="s">
        <v>133</v>
      </c>
      <c r="F48" s="76" t="s">
        <v>134</v>
      </c>
      <c r="G48" s="77">
        <v>42.0</v>
      </c>
      <c r="H48" s="78">
        <v>9.0E7</v>
      </c>
      <c r="I48" s="79">
        <v>0.0</v>
      </c>
      <c r="J48" s="80">
        <v>0.0</v>
      </c>
      <c r="K48" s="77">
        <v>12.0</v>
      </c>
      <c r="L48" s="78">
        <v>3.0E7</v>
      </c>
      <c r="M48" s="77">
        <v>0.0</v>
      </c>
      <c r="N48" s="78">
        <v>0.0</v>
      </c>
      <c r="O48" s="77">
        <v>0.0</v>
      </c>
      <c r="P48" s="78">
        <v>0.0</v>
      </c>
      <c r="Q48" s="77">
        <v>0.0</v>
      </c>
      <c r="R48" s="78">
        <v>0.0</v>
      </c>
      <c r="S48" s="77">
        <v>0.0</v>
      </c>
      <c r="T48" s="78">
        <v>0.0</v>
      </c>
      <c r="U48" s="77">
        <f t="shared" si="4"/>
        <v>0</v>
      </c>
      <c r="V48" s="81">
        <f t="shared" si="16"/>
        <v>0</v>
      </c>
      <c r="W48" s="73">
        <f t="shared" si="5"/>
        <v>0</v>
      </c>
      <c r="X48" s="82">
        <f t="shared" si="17"/>
        <v>0</v>
      </c>
      <c r="Y48" s="77">
        <f t="shared" si="6"/>
        <v>0</v>
      </c>
      <c r="Z48" s="81">
        <f t="shared" si="18"/>
        <v>0</v>
      </c>
      <c r="AA48" s="73">
        <f t="shared" si="7"/>
        <v>0</v>
      </c>
      <c r="AB48" s="73">
        <f t="shared" si="19"/>
        <v>0</v>
      </c>
      <c r="AC48" s="75" t="s">
        <v>37</v>
      </c>
    </row>
    <row r="49">
      <c r="A49" s="73"/>
      <c r="B49" s="74"/>
      <c r="C49" s="74"/>
      <c r="D49" s="75" t="s">
        <v>135</v>
      </c>
      <c r="E49" s="76" t="s">
        <v>136</v>
      </c>
      <c r="F49" s="76" t="s">
        <v>137</v>
      </c>
      <c r="G49" s="77">
        <v>7.0</v>
      </c>
      <c r="H49" s="78">
        <v>1.5E8</v>
      </c>
      <c r="I49" s="79">
        <v>0.0</v>
      </c>
      <c r="J49" s="80">
        <v>0.0</v>
      </c>
      <c r="K49" s="77">
        <v>2.0</v>
      </c>
      <c r="L49" s="78">
        <v>5.0E7</v>
      </c>
      <c r="M49" s="77">
        <v>0.0</v>
      </c>
      <c r="N49" s="78">
        <v>1815000.0</v>
      </c>
      <c r="O49" s="77">
        <v>0.0</v>
      </c>
      <c r="P49" s="78">
        <v>0.0</v>
      </c>
      <c r="Q49" s="77">
        <v>0.0</v>
      </c>
      <c r="R49" s="78">
        <v>0.0</v>
      </c>
      <c r="S49" s="77">
        <v>0.0</v>
      </c>
      <c r="T49" s="78">
        <v>0.0</v>
      </c>
      <c r="U49" s="77">
        <f t="shared" si="4"/>
        <v>0</v>
      </c>
      <c r="V49" s="81">
        <f t="shared" si="16"/>
        <v>1815000</v>
      </c>
      <c r="W49" s="73">
        <f t="shared" si="5"/>
        <v>0</v>
      </c>
      <c r="X49" s="82">
        <f t="shared" si="17"/>
        <v>3.63</v>
      </c>
      <c r="Y49" s="77">
        <f t="shared" si="6"/>
        <v>0</v>
      </c>
      <c r="Z49" s="81">
        <f t="shared" si="18"/>
        <v>1815000</v>
      </c>
      <c r="AA49" s="73">
        <f t="shared" si="7"/>
        <v>0</v>
      </c>
      <c r="AB49" s="73">
        <f t="shared" si="19"/>
        <v>1.21</v>
      </c>
      <c r="AC49" s="75" t="s">
        <v>37</v>
      </c>
    </row>
    <row r="50">
      <c r="A50" s="73"/>
      <c r="B50" s="74"/>
      <c r="C50" s="74"/>
      <c r="D50" s="75" t="s">
        <v>138</v>
      </c>
      <c r="E50" s="76" t="s">
        <v>139</v>
      </c>
      <c r="F50" s="76" t="s">
        <v>140</v>
      </c>
      <c r="G50" s="77">
        <v>7.0</v>
      </c>
      <c r="H50" s="78">
        <v>6.0E7</v>
      </c>
      <c r="I50" s="79">
        <v>0.0</v>
      </c>
      <c r="J50" s="80">
        <v>0.0</v>
      </c>
      <c r="K50" s="77">
        <v>2.0</v>
      </c>
      <c r="L50" s="78">
        <v>2.0E7</v>
      </c>
      <c r="M50" s="77">
        <v>0.0</v>
      </c>
      <c r="N50" s="78">
        <v>1466000.0</v>
      </c>
      <c r="O50" s="77">
        <v>0.0</v>
      </c>
      <c r="P50" s="78">
        <v>0.0</v>
      </c>
      <c r="Q50" s="77">
        <v>0.0</v>
      </c>
      <c r="R50" s="78">
        <v>0.0</v>
      </c>
      <c r="S50" s="77">
        <v>0.0</v>
      </c>
      <c r="T50" s="78">
        <v>0.0</v>
      </c>
      <c r="U50" s="77">
        <f t="shared" si="4"/>
        <v>0</v>
      </c>
      <c r="V50" s="81">
        <f t="shared" si="16"/>
        <v>1466000</v>
      </c>
      <c r="W50" s="73">
        <f t="shared" si="5"/>
        <v>0</v>
      </c>
      <c r="X50" s="82">
        <f t="shared" si="17"/>
        <v>7.33</v>
      </c>
      <c r="Y50" s="77">
        <f t="shared" si="6"/>
        <v>0</v>
      </c>
      <c r="Z50" s="81">
        <f t="shared" si="18"/>
        <v>1466000</v>
      </c>
      <c r="AA50" s="73">
        <f t="shared" si="7"/>
        <v>0</v>
      </c>
      <c r="AB50" s="73">
        <f t="shared" si="19"/>
        <v>2.443333333</v>
      </c>
      <c r="AC50" s="75" t="s">
        <v>37</v>
      </c>
    </row>
    <row r="51">
      <c r="A51" s="73"/>
      <c r="B51" s="74"/>
      <c r="C51" s="74"/>
      <c r="D51" s="75" t="s">
        <v>141</v>
      </c>
      <c r="E51" s="76" t="s">
        <v>142</v>
      </c>
      <c r="F51" s="76" t="s">
        <v>143</v>
      </c>
      <c r="G51" s="77">
        <v>8.0</v>
      </c>
      <c r="H51" s="78">
        <v>1.5E8</v>
      </c>
      <c r="I51" s="79">
        <v>0.0</v>
      </c>
      <c r="J51" s="80">
        <v>0.0</v>
      </c>
      <c r="K51" s="77">
        <v>4.0</v>
      </c>
      <c r="L51" s="78">
        <v>7.0E8</v>
      </c>
      <c r="M51" s="77">
        <v>0.0</v>
      </c>
      <c r="N51" s="78">
        <v>0.0</v>
      </c>
      <c r="O51" s="77">
        <v>0.0</v>
      </c>
      <c r="P51" s="78">
        <v>0.0</v>
      </c>
      <c r="Q51" s="77">
        <v>0.0</v>
      </c>
      <c r="R51" s="78">
        <v>0.0</v>
      </c>
      <c r="S51" s="77">
        <v>0.0</v>
      </c>
      <c r="T51" s="78">
        <v>0.0</v>
      </c>
      <c r="U51" s="77">
        <f t="shared" si="4"/>
        <v>0</v>
      </c>
      <c r="V51" s="81">
        <f t="shared" si="16"/>
        <v>0</v>
      </c>
      <c r="W51" s="73">
        <f t="shared" si="5"/>
        <v>0</v>
      </c>
      <c r="X51" s="82">
        <f t="shared" si="17"/>
        <v>0</v>
      </c>
      <c r="Y51" s="77">
        <f t="shared" si="6"/>
        <v>0</v>
      </c>
      <c r="Z51" s="81">
        <f t="shared" si="18"/>
        <v>0</v>
      </c>
      <c r="AA51" s="73">
        <f t="shared" si="7"/>
        <v>0</v>
      </c>
      <c r="AB51" s="73">
        <f t="shared" si="19"/>
        <v>0</v>
      </c>
      <c r="AC51" s="75" t="s">
        <v>37</v>
      </c>
    </row>
    <row r="52">
      <c r="A52" s="73"/>
      <c r="B52" s="74"/>
      <c r="C52" s="74"/>
      <c r="D52" s="75" t="s">
        <v>144</v>
      </c>
      <c r="E52" s="76" t="s">
        <v>145</v>
      </c>
      <c r="F52" s="76" t="s">
        <v>146</v>
      </c>
      <c r="G52" s="77">
        <v>14.0</v>
      </c>
      <c r="H52" s="78">
        <v>9.0E7</v>
      </c>
      <c r="I52" s="79">
        <v>0.0</v>
      </c>
      <c r="J52" s="80">
        <v>0.0</v>
      </c>
      <c r="K52" s="77">
        <v>4.0</v>
      </c>
      <c r="L52" s="78">
        <v>3.0E7</v>
      </c>
      <c r="M52" s="77">
        <v>0.0</v>
      </c>
      <c r="N52" s="78">
        <v>1466000.0</v>
      </c>
      <c r="O52" s="77">
        <v>0.0</v>
      </c>
      <c r="P52" s="78">
        <v>0.0</v>
      </c>
      <c r="Q52" s="77">
        <v>0.0</v>
      </c>
      <c r="R52" s="78">
        <v>0.0</v>
      </c>
      <c r="S52" s="77">
        <v>0.0</v>
      </c>
      <c r="T52" s="78">
        <v>0.0</v>
      </c>
      <c r="U52" s="77">
        <f t="shared" si="4"/>
        <v>0</v>
      </c>
      <c r="V52" s="81">
        <f t="shared" si="16"/>
        <v>1466000</v>
      </c>
      <c r="W52" s="73">
        <f t="shared" si="5"/>
        <v>0</v>
      </c>
      <c r="X52" s="82">
        <f t="shared" si="17"/>
        <v>4.886666667</v>
      </c>
      <c r="Y52" s="77">
        <f t="shared" si="6"/>
        <v>0</v>
      </c>
      <c r="Z52" s="81">
        <f t="shared" si="18"/>
        <v>1466000</v>
      </c>
      <c r="AA52" s="73">
        <f t="shared" si="7"/>
        <v>0</v>
      </c>
      <c r="AB52" s="73">
        <f t="shared" si="19"/>
        <v>1.628888889</v>
      </c>
      <c r="AC52" s="75" t="s">
        <v>37</v>
      </c>
    </row>
    <row r="53">
      <c r="A53" s="73"/>
      <c r="B53" s="74"/>
      <c r="C53" s="74"/>
      <c r="D53" s="75" t="s">
        <v>147</v>
      </c>
      <c r="E53" s="76" t="s">
        <v>148</v>
      </c>
      <c r="F53" s="76" t="s">
        <v>149</v>
      </c>
      <c r="G53" s="77">
        <v>7.0</v>
      </c>
      <c r="H53" s="78">
        <v>1.5E8</v>
      </c>
      <c r="I53" s="79">
        <v>0.0</v>
      </c>
      <c r="J53" s="80">
        <v>0.0</v>
      </c>
      <c r="K53" s="77">
        <v>2.0</v>
      </c>
      <c r="L53" s="78">
        <v>5.0E7</v>
      </c>
      <c r="M53" s="77">
        <v>0.0</v>
      </c>
      <c r="N53" s="78">
        <v>2849000.0</v>
      </c>
      <c r="O53" s="77">
        <v>0.0</v>
      </c>
      <c r="P53" s="78">
        <v>0.0</v>
      </c>
      <c r="Q53" s="77">
        <v>0.0</v>
      </c>
      <c r="R53" s="78">
        <v>0.0</v>
      </c>
      <c r="S53" s="77">
        <v>0.0</v>
      </c>
      <c r="T53" s="78">
        <v>0.0</v>
      </c>
      <c r="U53" s="77">
        <f t="shared" si="4"/>
        <v>0</v>
      </c>
      <c r="V53" s="81">
        <f t="shared" si="16"/>
        <v>2849000</v>
      </c>
      <c r="W53" s="73">
        <f t="shared" si="5"/>
        <v>0</v>
      </c>
      <c r="X53" s="82">
        <f t="shared" si="17"/>
        <v>5.698</v>
      </c>
      <c r="Y53" s="77">
        <f t="shared" si="6"/>
        <v>0</v>
      </c>
      <c r="Z53" s="81">
        <f t="shared" si="18"/>
        <v>2849000</v>
      </c>
      <c r="AA53" s="73">
        <f t="shared" si="7"/>
        <v>0</v>
      </c>
      <c r="AB53" s="73">
        <f t="shared" si="19"/>
        <v>1.899333333</v>
      </c>
      <c r="AC53" s="75" t="s">
        <v>37</v>
      </c>
    </row>
    <row r="54">
      <c r="A54" s="73"/>
      <c r="B54" s="74"/>
      <c r="C54" s="74"/>
      <c r="D54" s="75" t="s">
        <v>150</v>
      </c>
      <c r="E54" s="76" t="s">
        <v>151</v>
      </c>
      <c r="F54" s="76" t="s">
        <v>152</v>
      </c>
      <c r="G54" s="77">
        <v>7.0</v>
      </c>
      <c r="H54" s="78">
        <v>6.0E7</v>
      </c>
      <c r="I54" s="79">
        <v>0.0</v>
      </c>
      <c r="J54" s="80">
        <v>0.0</v>
      </c>
      <c r="K54" s="77">
        <v>2.0</v>
      </c>
      <c r="L54" s="78">
        <v>2.0E7</v>
      </c>
      <c r="M54" s="77">
        <v>0.0</v>
      </c>
      <c r="N54" s="78">
        <v>1466000.0</v>
      </c>
      <c r="O54" s="77">
        <v>0.0</v>
      </c>
      <c r="P54" s="78">
        <v>0.0</v>
      </c>
      <c r="Q54" s="77">
        <v>0.0</v>
      </c>
      <c r="R54" s="78">
        <v>0.0</v>
      </c>
      <c r="S54" s="77">
        <v>0.0</v>
      </c>
      <c r="T54" s="78">
        <v>0.0</v>
      </c>
      <c r="U54" s="77">
        <f t="shared" si="4"/>
        <v>0</v>
      </c>
      <c r="V54" s="81">
        <f t="shared" si="16"/>
        <v>1466000</v>
      </c>
      <c r="W54" s="73">
        <f t="shared" si="5"/>
        <v>0</v>
      </c>
      <c r="X54" s="82">
        <f t="shared" si="17"/>
        <v>7.33</v>
      </c>
      <c r="Y54" s="77">
        <f t="shared" si="6"/>
        <v>0</v>
      </c>
      <c r="Z54" s="81">
        <f t="shared" si="18"/>
        <v>1466000</v>
      </c>
      <c r="AA54" s="73">
        <f t="shared" si="7"/>
        <v>0</v>
      </c>
      <c r="AB54" s="73">
        <f t="shared" si="19"/>
        <v>2.443333333</v>
      </c>
      <c r="AC54" s="75" t="s">
        <v>37</v>
      </c>
    </row>
    <row r="55">
      <c r="A55" s="62"/>
      <c r="B55" s="63"/>
      <c r="C55" s="63"/>
      <c r="D55" s="64" t="s">
        <v>153</v>
      </c>
      <c r="E55" s="65" t="s">
        <v>154</v>
      </c>
      <c r="F55" s="65" t="s">
        <v>155</v>
      </c>
      <c r="G55" s="66">
        <f>G56+G57+G60+G61</f>
        <v>70</v>
      </c>
      <c r="H55" s="71">
        <f>SUM(H56:H63)</f>
        <v>3615000000</v>
      </c>
      <c r="I55" s="68">
        <f>I56+I57+I60+I61</f>
        <v>0</v>
      </c>
      <c r="J55" s="69">
        <f>SUM(J56:J63)</f>
        <v>0</v>
      </c>
      <c r="K55" s="66">
        <f>K56+K57+K60+K61</f>
        <v>19</v>
      </c>
      <c r="L55" s="71">
        <f>SUM(L56:L63)</f>
        <v>1240000000</v>
      </c>
      <c r="M55" s="66">
        <f>M56+M57+M60+M61</f>
        <v>0</v>
      </c>
      <c r="N55" s="71">
        <f>SUM(N56:N63)</f>
        <v>56417450</v>
      </c>
      <c r="O55" s="66">
        <f>O56+O57+O60+O61</f>
        <v>0</v>
      </c>
      <c r="P55" s="71">
        <f>SUM(P56:P63)</f>
        <v>0</v>
      </c>
      <c r="Q55" s="66">
        <f>Q56+Q57+Q60+Q61</f>
        <v>0</v>
      </c>
      <c r="R55" s="71">
        <f>SUM(R56:R63)</f>
        <v>0</v>
      </c>
      <c r="S55" s="66">
        <f>S56+S57+S60+S61</f>
        <v>0</v>
      </c>
      <c r="T55" s="71">
        <f>SUM(T56:T63)</f>
        <v>0</v>
      </c>
      <c r="U55" s="66">
        <f t="shared" si="4"/>
        <v>0</v>
      </c>
      <c r="V55" s="71">
        <f t="shared" si="16"/>
        <v>56417450</v>
      </c>
      <c r="W55" s="62">
        <f t="shared" si="5"/>
        <v>0</v>
      </c>
      <c r="X55" s="72">
        <f t="shared" si="17"/>
        <v>4.549794355</v>
      </c>
      <c r="Y55" s="66">
        <f t="shared" si="6"/>
        <v>0</v>
      </c>
      <c r="Z55" s="71">
        <f t="shared" si="18"/>
        <v>56417450</v>
      </c>
      <c r="AA55" s="62">
        <f t="shared" si="7"/>
        <v>0</v>
      </c>
      <c r="AB55" s="62">
        <f t="shared" si="19"/>
        <v>1.560648686</v>
      </c>
      <c r="AC55" s="64" t="s">
        <v>37</v>
      </c>
    </row>
    <row r="56">
      <c r="A56" s="73"/>
      <c r="B56" s="74"/>
      <c r="C56" s="74"/>
      <c r="D56" s="75" t="s">
        <v>156</v>
      </c>
      <c r="E56" s="76" t="s">
        <v>157</v>
      </c>
      <c r="F56" s="76" t="s">
        <v>158</v>
      </c>
      <c r="G56" s="77">
        <v>14.0</v>
      </c>
      <c r="H56" s="78">
        <v>1.2E9</v>
      </c>
      <c r="I56" s="79">
        <v>0.0</v>
      </c>
      <c r="J56" s="80">
        <v>0.0</v>
      </c>
      <c r="K56" s="77">
        <v>3.0</v>
      </c>
      <c r="L56" s="78">
        <v>2.5E8</v>
      </c>
      <c r="M56" s="77">
        <v>0.0</v>
      </c>
      <c r="N56" s="78">
        <v>7074000.0</v>
      </c>
      <c r="O56" s="77">
        <v>0.0</v>
      </c>
      <c r="P56" s="78">
        <v>0.0</v>
      </c>
      <c r="Q56" s="77">
        <v>0.0</v>
      </c>
      <c r="R56" s="78">
        <v>0.0</v>
      </c>
      <c r="S56" s="77">
        <v>0.0</v>
      </c>
      <c r="T56" s="78">
        <v>0.0</v>
      </c>
      <c r="U56" s="77">
        <f t="shared" si="4"/>
        <v>0</v>
      </c>
      <c r="V56" s="81">
        <f t="shared" si="16"/>
        <v>7074000</v>
      </c>
      <c r="W56" s="73">
        <f t="shared" si="5"/>
        <v>0</v>
      </c>
      <c r="X56" s="82">
        <f t="shared" si="17"/>
        <v>2.8296</v>
      </c>
      <c r="Y56" s="77">
        <f t="shared" si="6"/>
        <v>0</v>
      </c>
      <c r="Z56" s="81">
        <f t="shared" si="18"/>
        <v>7074000</v>
      </c>
      <c r="AA56" s="73">
        <f t="shared" si="7"/>
        <v>0</v>
      </c>
      <c r="AB56" s="73">
        <f t="shared" si="19"/>
        <v>0.5895</v>
      </c>
      <c r="AC56" s="75" t="s">
        <v>37</v>
      </c>
    </row>
    <row r="57">
      <c r="A57" s="73"/>
      <c r="B57" s="74"/>
      <c r="C57" s="74"/>
      <c r="D57" s="75" t="s">
        <v>159</v>
      </c>
      <c r="E57" s="76" t="s">
        <v>160</v>
      </c>
      <c r="F57" s="76" t="s">
        <v>161</v>
      </c>
      <c r="G57" s="77">
        <v>21.0</v>
      </c>
      <c r="H57" s="78">
        <v>9.0E7</v>
      </c>
      <c r="I57" s="79">
        <v>0.0</v>
      </c>
      <c r="J57" s="80">
        <v>0.0</v>
      </c>
      <c r="K57" s="77">
        <v>6.0</v>
      </c>
      <c r="L57" s="78">
        <v>3.0E7</v>
      </c>
      <c r="M57" s="77">
        <v>0.0</v>
      </c>
      <c r="N57" s="78">
        <v>4504050.0</v>
      </c>
      <c r="O57" s="77">
        <v>0.0</v>
      </c>
      <c r="P57" s="78">
        <v>0.0</v>
      </c>
      <c r="Q57" s="77">
        <v>0.0</v>
      </c>
      <c r="R57" s="78">
        <v>0.0</v>
      </c>
      <c r="S57" s="77">
        <v>0.0</v>
      </c>
      <c r="T57" s="78">
        <v>0.0</v>
      </c>
      <c r="U57" s="77">
        <f t="shared" si="4"/>
        <v>0</v>
      </c>
      <c r="V57" s="81">
        <f t="shared" si="16"/>
        <v>4504050</v>
      </c>
      <c r="W57" s="73">
        <f t="shared" si="5"/>
        <v>0</v>
      </c>
      <c r="X57" s="82">
        <f t="shared" si="17"/>
        <v>15.0135</v>
      </c>
      <c r="Y57" s="77">
        <f t="shared" si="6"/>
        <v>0</v>
      </c>
      <c r="Z57" s="81">
        <f t="shared" si="18"/>
        <v>4504050</v>
      </c>
      <c r="AA57" s="73">
        <f t="shared" si="7"/>
        <v>0</v>
      </c>
      <c r="AB57" s="73">
        <f t="shared" si="19"/>
        <v>5.0045</v>
      </c>
      <c r="AC57" s="75" t="s">
        <v>37</v>
      </c>
    </row>
    <row r="58">
      <c r="A58" s="73"/>
      <c r="B58" s="74"/>
      <c r="C58" s="74"/>
      <c r="D58" s="75" t="s">
        <v>162</v>
      </c>
      <c r="E58" s="76" t="s">
        <v>163</v>
      </c>
      <c r="F58" s="76" t="s">
        <v>164</v>
      </c>
      <c r="G58" s="77">
        <v>10.0</v>
      </c>
      <c r="H58" s="78">
        <v>1.5E8</v>
      </c>
      <c r="I58" s="79">
        <v>0.0</v>
      </c>
      <c r="J58" s="80">
        <v>0.0</v>
      </c>
      <c r="K58" s="77">
        <v>3.0</v>
      </c>
      <c r="L58" s="78">
        <v>5.0E7</v>
      </c>
      <c r="M58" s="77">
        <v>0.0</v>
      </c>
      <c r="N58" s="78">
        <v>3925850.0</v>
      </c>
      <c r="O58" s="77">
        <v>0.0</v>
      </c>
      <c r="P58" s="78">
        <v>0.0</v>
      </c>
      <c r="Q58" s="77">
        <v>0.0</v>
      </c>
      <c r="R58" s="78">
        <v>0.0</v>
      </c>
      <c r="S58" s="77">
        <v>0.0</v>
      </c>
      <c r="T58" s="78">
        <v>0.0</v>
      </c>
      <c r="U58" s="77">
        <f t="shared" si="4"/>
        <v>0</v>
      </c>
      <c r="V58" s="81">
        <f t="shared" si="16"/>
        <v>3925850</v>
      </c>
      <c r="W58" s="73">
        <f t="shared" si="5"/>
        <v>0</v>
      </c>
      <c r="X58" s="82">
        <f t="shared" si="17"/>
        <v>7.8517</v>
      </c>
      <c r="Y58" s="77">
        <f t="shared" si="6"/>
        <v>0</v>
      </c>
      <c r="Z58" s="81">
        <f t="shared" si="18"/>
        <v>3925850</v>
      </c>
      <c r="AA58" s="73">
        <f t="shared" si="7"/>
        <v>0</v>
      </c>
      <c r="AB58" s="73">
        <f t="shared" si="19"/>
        <v>2.617233333</v>
      </c>
      <c r="AC58" s="75" t="s">
        <v>37</v>
      </c>
    </row>
    <row r="59">
      <c r="A59" s="73"/>
      <c r="B59" s="74"/>
      <c r="C59" s="74"/>
      <c r="D59" s="75" t="s">
        <v>165</v>
      </c>
      <c r="E59" s="76" t="s">
        <v>166</v>
      </c>
      <c r="F59" s="76" t="s">
        <v>167</v>
      </c>
      <c r="G59" s="77">
        <v>7.0</v>
      </c>
      <c r="H59" s="78">
        <v>6.0E7</v>
      </c>
      <c r="I59" s="79">
        <v>0.0</v>
      </c>
      <c r="J59" s="80">
        <v>0.0</v>
      </c>
      <c r="K59" s="77">
        <v>2.0</v>
      </c>
      <c r="L59" s="78">
        <v>2.0E7</v>
      </c>
      <c r="M59" s="77">
        <v>0.0</v>
      </c>
      <c r="N59" s="78">
        <v>5530600.0</v>
      </c>
      <c r="O59" s="77">
        <v>0.0</v>
      </c>
      <c r="P59" s="78">
        <v>0.0</v>
      </c>
      <c r="Q59" s="77">
        <v>0.0</v>
      </c>
      <c r="R59" s="78">
        <v>0.0</v>
      </c>
      <c r="S59" s="77">
        <v>0.0</v>
      </c>
      <c r="T59" s="78">
        <v>0.0</v>
      </c>
      <c r="U59" s="77">
        <f t="shared" si="4"/>
        <v>0</v>
      </c>
      <c r="V59" s="81">
        <f t="shared" si="16"/>
        <v>5530600</v>
      </c>
      <c r="W59" s="73">
        <f t="shared" si="5"/>
        <v>0</v>
      </c>
      <c r="X59" s="82">
        <f t="shared" si="17"/>
        <v>27.653</v>
      </c>
      <c r="Y59" s="77">
        <f t="shared" si="6"/>
        <v>0</v>
      </c>
      <c r="Z59" s="81">
        <f t="shared" si="18"/>
        <v>5530600</v>
      </c>
      <c r="AA59" s="73">
        <f t="shared" si="7"/>
        <v>0</v>
      </c>
      <c r="AB59" s="73">
        <f t="shared" si="19"/>
        <v>9.217666667</v>
      </c>
      <c r="AC59" s="75" t="s">
        <v>37</v>
      </c>
    </row>
    <row r="60">
      <c r="A60" s="73"/>
      <c r="B60" s="74"/>
      <c r="C60" s="74"/>
      <c r="D60" s="75" t="s">
        <v>168</v>
      </c>
      <c r="E60" s="76" t="s">
        <v>169</v>
      </c>
      <c r="F60" s="76" t="s">
        <v>170</v>
      </c>
      <c r="G60" s="77">
        <v>14.0</v>
      </c>
      <c r="H60" s="78">
        <v>1.8E9</v>
      </c>
      <c r="I60" s="79">
        <v>0.0</v>
      </c>
      <c r="J60" s="80">
        <v>0.0</v>
      </c>
      <c r="K60" s="77">
        <v>4.0</v>
      </c>
      <c r="L60" s="78">
        <v>7.85E8</v>
      </c>
      <c r="M60" s="77">
        <v>0.0</v>
      </c>
      <c r="N60" s="78">
        <v>1.74053E7</v>
      </c>
      <c r="O60" s="77">
        <v>0.0</v>
      </c>
      <c r="P60" s="78">
        <v>0.0</v>
      </c>
      <c r="Q60" s="77">
        <v>0.0</v>
      </c>
      <c r="R60" s="78">
        <v>0.0</v>
      </c>
      <c r="S60" s="77">
        <v>0.0</v>
      </c>
      <c r="T60" s="78">
        <v>0.0</v>
      </c>
      <c r="U60" s="77">
        <f t="shared" si="4"/>
        <v>0</v>
      </c>
      <c r="V60" s="81">
        <f t="shared" si="16"/>
        <v>17405300</v>
      </c>
      <c r="W60" s="73">
        <f t="shared" si="5"/>
        <v>0</v>
      </c>
      <c r="X60" s="82">
        <f t="shared" si="17"/>
        <v>2.217235669</v>
      </c>
      <c r="Y60" s="77">
        <f t="shared" si="6"/>
        <v>0</v>
      </c>
      <c r="Z60" s="81">
        <f t="shared" si="18"/>
        <v>17405300</v>
      </c>
      <c r="AA60" s="73">
        <f t="shared" si="7"/>
        <v>0</v>
      </c>
      <c r="AB60" s="73">
        <f t="shared" si="19"/>
        <v>0.9669611111</v>
      </c>
      <c r="AC60" s="75" t="s">
        <v>37</v>
      </c>
    </row>
    <row r="61">
      <c r="A61" s="73"/>
      <c r="B61" s="74"/>
      <c r="C61" s="74"/>
      <c r="D61" s="75" t="s">
        <v>171</v>
      </c>
      <c r="E61" s="76" t="s">
        <v>172</v>
      </c>
      <c r="F61" s="76" t="s">
        <v>173</v>
      </c>
      <c r="G61" s="77">
        <v>21.0</v>
      </c>
      <c r="H61" s="78">
        <v>1.05E8</v>
      </c>
      <c r="I61" s="79">
        <v>0.0</v>
      </c>
      <c r="J61" s="80">
        <v>0.0</v>
      </c>
      <c r="K61" s="77">
        <v>6.0</v>
      </c>
      <c r="L61" s="78">
        <v>3.5E7</v>
      </c>
      <c r="M61" s="77">
        <v>0.0</v>
      </c>
      <c r="N61" s="78">
        <v>5487800.0</v>
      </c>
      <c r="O61" s="77">
        <v>0.0</v>
      </c>
      <c r="P61" s="78">
        <v>0.0</v>
      </c>
      <c r="Q61" s="77">
        <v>0.0</v>
      </c>
      <c r="R61" s="78">
        <v>0.0</v>
      </c>
      <c r="S61" s="77">
        <v>0.0</v>
      </c>
      <c r="T61" s="78">
        <v>0.0</v>
      </c>
      <c r="U61" s="77">
        <f t="shared" si="4"/>
        <v>0</v>
      </c>
      <c r="V61" s="81">
        <f t="shared" si="16"/>
        <v>5487800</v>
      </c>
      <c r="W61" s="73">
        <f t="shared" si="5"/>
        <v>0</v>
      </c>
      <c r="X61" s="82">
        <f t="shared" si="17"/>
        <v>15.67942857</v>
      </c>
      <c r="Y61" s="77">
        <f t="shared" si="6"/>
        <v>0</v>
      </c>
      <c r="Z61" s="81">
        <f t="shared" si="18"/>
        <v>5487800</v>
      </c>
      <c r="AA61" s="73">
        <f t="shared" si="7"/>
        <v>0</v>
      </c>
      <c r="AB61" s="73">
        <f t="shared" si="19"/>
        <v>5.22647619</v>
      </c>
      <c r="AC61" s="75" t="s">
        <v>37</v>
      </c>
    </row>
    <row r="62">
      <c r="A62" s="73"/>
      <c r="B62" s="74"/>
      <c r="C62" s="74"/>
      <c r="D62" s="75" t="s">
        <v>174</v>
      </c>
      <c r="E62" s="76" t="s">
        <v>175</v>
      </c>
      <c r="F62" s="76" t="s">
        <v>176</v>
      </c>
      <c r="G62" s="77">
        <v>13.0</v>
      </c>
      <c r="H62" s="78">
        <v>1.5E8</v>
      </c>
      <c r="I62" s="79">
        <v>0.0</v>
      </c>
      <c r="J62" s="80">
        <v>0.0</v>
      </c>
      <c r="K62" s="77">
        <v>4.0</v>
      </c>
      <c r="L62" s="78">
        <v>5.0E7</v>
      </c>
      <c r="M62" s="77">
        <v>0.0</v>
      </c>
      <c r="N62" s="78">
        <v>8627100.0</v>
      </c>
      <c r="O62" s="77">
        <v>0.0</v>
      </c>
      <c r="P62" s="78">
        <v>0.0</v>
      </c>
      <c r="Q62" s="77">
        <v>0.0</v>
      </c>
      <c r="R62" s="78">
        <v>0.0</v>
      </c>
      <c r="S62" s="77">
        <v>0.0</v>
      </c>
      <c r="T62" s="78">
        <v>0.0</v>
      </c>
      <c r="U62" s="77">
        <f t="shared" si="4"/>
        <v>0</v>
      </c>
      <c r="V62" s="81">
        <f t="shared" si="16"/>
        <v>8627100</v>
      </c>
      <c r="W62" s="73">
        <f t="shared" si="5"/>
        <v>0</v>
      </c>
      <c r="X62" s="82">
        <f t="shared" si="17"/>
        <v>17.2542</v>
      </c>
      <c r="Y62" s="77">
        <f t="shared" si="6"/>
        <v>0</v>
      </c>
      <c r="Z62" s="81">
        <f t="shared" si="18"/>
        <v>8627100</v>
      </c>
      <c r="AA62" s="73">
        <f t="shared" si="7"/>
        <v>0</v>
      </c>
      <c r="AB62" s="73">
        <f t="shared" si="19"/>
        <v>5.7514</v>
      </c>
      <c r="AC62" s="75" t="s">
        <v>37</v>
      </c>
    </row>
    <row r="63">
      <c r="A63" s="73"/>
      <c r="B63" s="74"/>
      <c r="C63" s="74"/>
      <c r="D63" s="75" t="s">
        <v>177</v>
      </c>
      <c r="E63" s="76" t="s">
        <v>178</v>
      </c>
      <c r="F63" s="76" t="s">
        <v>179</v>
      </c>
      <c r="G63" s="77">
        <v>7.0</v>
      </c>
      <c r="H63" s="78">
        <v>6.0E7</v>
      </c>
      <c r="I63" s="79">
        <v>0.0</v>
      </c>
      <c r="J63" s="80">
        <v>0.0</v>
      </c>
      <c r="K63" s="77">
        <v>2.0</v>
      </c>
      <c r="L63" s="78">
        <v>2.0E7</v>
      </c>
      <c r="M63" s="77">
        <v>0.0</v>
      </c>
      <c r="N63" s="78">
        <v>3862750.0</v>
      </c>
      <c r="O63" s="77">
        <v>0.0</v>
      </c>
      <c r="P63" s="78">
        <v>0.0</v>
      </c>
      <c r="Q63" s="77">
        <v>0.0</v>
      </c>
      <c r="R63" s="78">
        <v>0.0</v>
      </c>
      <c r="S63" s="77">
        <v>0.0</v>
      </c>
      <c r="T63" s="78">
        <v>0.0</v>
      </c>
      <c r="U63" s="77">
        <f t="shared" si="4"/>
        <v>0</v>
      </c>
      <c r="V63" s="81">
        <f t="shared" si="16"/>
        <v>3862750</v>
      </c>
      <c r="W63" s="73">
        <f t="shared" si="5"/>
        <v>0</v>
      </c>
      <c r="X63" s="82">
        <f t="shared" si="17"/>
        <v>19.31375</v>
      </c>
      <c r="Y63" s="77">
        <f t="shared" si="6"/>
        <v>0</v>
      </c>
      <c r="Z63" s="81">
        <f t="shared" si="18"/>
        <v>3862750</v>
      </c>
      <c r="AA63" s="73">
        <f t="shared" si="7"/>
        <v>0</v>
      </c>
      <c r="AB63" s="73">
        <f t="shared" si="19"/>
        <v>6.437916667</v>
      </c>
      <c r="AC63" s="75" t="s">
        <v>37</v>
      </c>
    </row>
    <row r="64">
      <c r="A64" s="38"/>
      <c r="B64" s="47" t="s">
        <v>331</v>
      </c>
      <c r="C64" s="47"/>
      <c r="D64" s="86"/>
      <c r="E64" s="87"/>
      <c r="F64" s="48" t="s">
        <v>332</v>
      </c>
      <c r="G64" s="32">
        <v>70.0</v>
      </c>
      <c r="H64" s="46">
        <f t="shared" ref="H64:H65" si="20">H65</f>
        <v>3540000000</v>
      </c>
      <c r="I64" s="35">
        <v>0.0</v>
      </c>
      <c r="J64" s="49">
        <f t="shared" ref="J64:J65" si="21">J65</f>
        <v>0</v>
      </c>
      <c r="K64" s="32">
        <v>60.0</v>
      </c>
      <c r="L64" s="46">
        <f t="shared" ref="L64:L65" si="22">L65</f>
        <v>1780000000</v>
      </c>
      <c r="M64" s="32">
        <v>0.0</v>
      </c>
      <c r="N64" s="46">
        <f t="shared" ref="N64:N65" si="23">N65</f>
        <v>38455050</v>
      </c>
      <c r="O64" s="32">
        <v>0.0</v>
      </c>
      <c r="P64" s="46">
        <f t="shared" ref="P64:P65" si="24">P65</f>
        <v>0</v>
      </c>
      <c r="Q64" s="32">
        <v>0.0</v>
      </c>
      <c r="R64" s="46">
        <f t="shared" ref="R64:R65" si="25">R65</f>
        <v>0</v>
      </c>
      <c r="S64" s="32">
        <v>0.0</v>
      </c>
      <c r="T64" s="46">
        <f t="shared" ref="T64:T65" si="26">T65</f>
        <v>0</v>
      </c>
      <c r="U64" s="32">
        <f t="shared" si="4"/>
        <v>0</v>
      </c>
      <c r="V64" s="46">
        <f t="shared" si="16"/>
        <v>38455050</v>
      </c>
      <c r="W64" s="38">
        <f t="shared" si="5"/>
        <v>0</v>
      </c>
      <c r="X64" s="32">
        <f t="shared" si="17"/>
        <v>2.160396067</v>
      </c>
      <c r="Y64" s="32">
        <f t="shared" si="6"/>
        <v>0</v>
      </c>
      <c r="Z64" s="46">
        <f t="shared" si="18"/>
        <v>38455050</v>
      </c>
      <c r="AA64" s="38">
        <f t="shared" si="7"/>
        <v>0</v>
      </c>
      <c r="AB64" s="38">
        <f t="shared" si="19"/>
        <v>1.086300847</v>
      </c>
      <c r="AC64" s="47" t="s">
        <v>37</v>
      </c>
    </row>
    <row r="65">
      <c r="A65" s="38"/>
      <c r="B65" s="47"/>
      <c r="C65" s="47" t="s">
        <v>334</v>
      </c>
      <c r="D65" s="86"/>
      <c r="E65" s="87"/>
      <c r="F65" s="48" t="s">
        <v>332</v>
      </c>
      <c r="G65" s="32">
        <v>70.0</v>
      </c>
      <c r="H65" s="46">
        <f t="shared" si="20"/>
        <v>3540000000</v>
      </c>
      <c r="I65" s="35">
        <v>0.0</v>
      </c>
      <c r="J65" s="49">
        <f t="shared" si="21"/>
        <v>0</v>
      </c>
      <c r="K65" s="32">
        <v>60.0</v>
      </c>
      <c r="L65" s="46">
        <f t="shared" si="22"/>
        <v>1780000000</v>
      </c>
      <c r="M65" s="32">
        <v>0.0</v>
      </c>
      <c r="N65" s="46">
        <f t="shared" si="23"/>
        <v>38455050</v>
      </c>
      <c r="O65" s="32">
        <v>0.0</v>
      </c>
      <c r="P65" s="46">
        <f t="shared" si="24"/>
        <v>0</v>
      </c>
      <c r="Q65" s="32">
        <v>0.0</v>
      </c>
      <c r="R65" s="46">
        <f t="shared" si="25"/>
        <v>0</v>
      </c>
      <c r="S65" s="32">
        <v>0.0</v>
      </c>
      <c r="T65" s="46">
        <f t="shared" si="26"/>
        <v>0</v>
      </c>
      <c r="U65" s="32">
        <f t="shared" si="4"/>
        <v>0</v>
      </c>
      <c r="V65" s="46">
        <f t="shared" si="16"/>
        <v>38455050</v>
      </c>
      <c r="W65" s="38">
        <f t="shared" si="5"/>
        <v>0</v>
      </c>
      <c r="X65" s="32">
        <f t="shared" si="17"/>
        <v>2.160396067</v>
      </c>
      <c r="Y65" s="32">
        <f t="shared" si="6"/>
        <v>0</v>
      </c>
      <c r="Z65" s="46">
        <f t="shared" si="18"/>
        <v>38455050</v>
      </c>
      <c r="AA65" s="38">
        <f t="shared" si="7"/>
        <v>0</v>
      </c>
      <c r="AB65" s="38">
        <f t="shared" si="19"/>
        <v>1.086300847</v>
      </c>
      <c r="AC65" s="47" t="s">
        <v>37</v>
      </c>
    </row>
    <row r="66">
      <c r="A66" s="58"/>
      <c r="B66" s="88"/>
      <c r="C66" s="88"/>
      <c r="D66" s="88" t="s">
        <v>182</v>
      </c>
      <c r="E66" s="54" t="s">
        <v>183</v>
      </c>
      <c r="F66" s="54" t="s">
        <v>181</v>
      </c>
      <c r="G66" s="55">
        <v>85.0</v>
      </c>
      <c r="H66" s="57">
        <f>H67+H69+H71+H76</f>
        <v>3540000000</v>
      </c>
      <c r="I66" s="35">
        <v>0.0</v>
      </c>
      <c r="J66" s="49">
        <f>J67+J69+J71+J76</f>
        <v>0</v>
      </c>
      <c r="K66" s="55">
        <v>85.0</v>
      </c>
      <c r="L66" s="57">
        <f>L67+L69+L71+L76</f>
        <v>1780000000</v>
      </c>
      <c r="M66" s="55">
        <v>0.0</v>
      </c>
      <c r="N66" s="57">
        <f>N67+N69+N71+N76</f>
        <v>38455050</v>
      </c>
      <c r="O66" s="55">
        <v>0.0</v>
      </c>
      <c r="P66" s="57">
        <f>P67+P69+P71+P76</f>
        <v>0</v>
      </c>
      <c r="Q66" s="55">
        <v>0.0</v>
      </c>
      <c r="R66" s="57">
        <f>R67+R69+R71+R76</f>
        <v>0</v>
      </c>
      <c r="S66" s="55">
        <v>0.0</v>
      </c>
      <c r="T66" s="57">
        <f>T67+T69+T71+T76</f>
        <v>0</v>
      </c>
      <c r="U66" s="55">
        <f t="shared" si="4"/>
        <v>0</v>
      </c>
      <c r="V66" s="57">
        <f t="shared" si="16"/>
        <v>38455050</v>
      </c>
      <c r="W66" s="58">
        <f t="shared" si="5"/>
        <v>0</v>
      </c>
      <c r="X66" s="55">
        <f t="shared" si="17"/>
        <v>2.160396067</v>
      </c>
      <c r="Y66" s="55">
        <f t="shared" si="6"/>
        <v>0</v>
      </c>
      <c r="Z66" s="57">
        <f t="shared" si="18"/>
        <v>38455050</v>
      </c>
      <c r="AA66" s="58">
        <f t="shared" si="7"/>
        <v>0</v>
      </c>
      <c r="AB66" s="58">
        <f t="shared" si="19"/>
        <v>1.086300847</v>
      </c>
      <c r="AC66" s="88" t="s">
        <v>37</v>
      </c>
    </row>
    <row r="67">
      <c r="A67" s="62"/>
      <c r="B67" s="63"/>
      <c r="C67" s="63"/>
      <c r="D67" s="64" t="s">
        <v>186</v>
      </c>
      <c r="E67" s="65" t="s">
        <v>187</v>
      </c>
      <c r="F67" s="65" t="s">
        <v>349</v>
      </c>
      <c r="G67" s="66">
        <f t="shared" ref="G67:T67" si="27">G68</f>
        <v>3</v>
      </c>
      <c r="H67" s="71">
        <f t="shared" si="27"/>
        <v>920000000</v>
      </c>
      <c r="I67" s="68">
        <f t="shared" si="27"/>
        <v>0</v>
      </c>
      <c r="J67" s="69">
        <f t="shared" si="27"/>
        <v>0</v>
      </c>
      <c r="K67" s="66">
        <f t="shared" si="27"/>
        <v>2</v>
      </c>
      <c r="L67" s="71">
        <f t="shared" si="27"/>
        <v>1090000000</v>
      </c>
      <c r="M67" s="66">
        <f t="shared" si="27"/>
        <v>0</v>
      </c>
      <c r="N67" s="71">
        <f t="shared" si="27"/>
        <v>23175050</v>
      </c>
      <c r="O67" s="66">
        <f t="shared" si="27"/>
        <v>0</v>
      </c>
      <c r="P67" s="71">
        <f t="shared" si="27"/>
        <v>0</v>
      </c>
      <c r="Q67" s="66">
        <f t="shared" si="27"/>
        <v>0</v>
      </c>
      <c r="R67" s="71">
        <f t="shared" si="27"/>
        <v>0</v>
      </c>
      <c r="S67" s="66">
        <f t="shared" si="27"/>
        <v>0</v>
      </c>
      <c r="T67" s="71">
        <f t="shared" si="27"/>
        <v>0</v>
      </c>
      <c r="U67" s="66">
        <f t="shared" si="4"/>
        <v>0</v>
      </c>
      <c r="V67" s="71">
        <f t="shared" si="16"/>
        <v>23175050</v>
      </c>
      <c r="W67" s="62">
        <f t="shared" si="5"/>
        <v>0</v>
      </c>
      <c r="X67" s="72">
        <f t="shared" si="17"/>
        <v>2.126151376</v>
      </c>
      <c r="Y67" s="66">
        <f t="shared" si="6"/>
        <v>0</v>
      </c>
      <c r="Z67" s="71">
        <f t="shared" si="18"/>
        <v>23175050</v>
      </c>
      <c r="AA67" s="62">
        <f t="shared" si="7"/>
        <v>0</v>
      </c>
      <c r="AB67" s="62">
        <f t="shared" si="19"/>
        <v>2.519027174</v>
      </c>
      <c r="AC67" s="64" t="s">
        <v>37</v>
      </c>
    </row>
    <row r="68">
      <c r="A68" s="73"/>
      <c r="B68" s="74"/>
      <c r="C68" s="74"/>
      <c r="D68" s="75" t="s">
        <v>189</v>
      </c>
      <c r="E68" s="76" t="s">
        <v>190</v>
      </c>
      <c r="F68" s="76" t="s">
        <v>191</v>
      </c>
      <c r="G68" s="77">
        <v>3.0</v>
      </c>
      <c r="H68" s="78">
        <v>9.2E8</v>
      </c>
      <c r="I68" s="79">
        <v>0.0</v>
      </c>
      <c r="J68" s="80">
        <v>0.0</v>
      </c>
      <c r="K68" s="77">
        <v>2.0</v>
      </c>
      <c r="L68" s="78">
        <v>1.09E9</v>
      </c>
      <c r="M68" s="77">
        <v>0.0</v>
      </c>
      <c r="N68" s="89">
        <v>2.317505E7</v>
      </c>
      <c r="O68" s="77">
        <v>0.0</v>
      </c>
      <c r="P68" s="78">
        <v>0.0</v>
      </c>
      <c r="Q68" s="77">
        <v>0.0</v>
      </c>
      <c r="R68" s="78">
        <v>0.0</v>
      </c>
      <c r="S68" s="77">
        <v>0.0</v>
      </c>
      <c r="T68" s="78">
        <v>0.0</v>
      </c>
      <c r="U68" s="77">
        <f t="shared" si="4"/>
        <v>0</v>
      </c>
      <c r="V68" s="81">
        <f t="shared" si="16"/>
        <v>23175050</v>
      </c>
      <c r="W68" s="73">
        <f t="shared" si="5"/>
        <v>0</v>
      </c>
      <c r="X68" s="82">
        <f t="shared" si="17"/>
        <v>2.126151376</v>
      </c>
      <c r="Y68" s="77">
        <f t="shared" si="6"/>
        <v>0</v>
      </c>
      <c r="Z68" s="81">
        <f t="shared" si="18"/>
        <v>23175050</v>
      </c>
      <c r="AA68" s="73">
        <f t="shared" si="7"/>
        <v>0</v>
      </c>
      <c r="AB68" s="73">
        <f t="shared" si="19"/>
        <v>2.519027174</v>
      </c>
      <c r="AC68" s="75" t="s">
        <v>37</v>
      </c>
    </row>
    <row r="69">
      <c r="A69" s="62"/>
      <c r="B69" s="63"/>
      <c r="C69" s="63"/>
      <c r="D69" s="64" t="s">
        <v>192</v>
      </c>
      <c r="E69" s="65" t="s">
        <v>336</v>
      </c>
      <c r="F69" s="65" t="s">
        <v>337</v>
      </c>
      <c r="G69" s="66">
        <f t="shared" ref="G69:T69" si="28">G70</f>
        <v>9</v>
      </c>
      <c r="H69" s="71">
        <f t="shared" si="28"/>
        <v>675000000</v>
      </c>
      <c r="I69" s="68">
        <f t="shared" si="28"/>
        <v>0</v>
      </c>
      <c r="J69" s="69">
        <f t="shared" si="28"/>
        <v>0</v>
      </c>
      <c r="K69" s="66">
        <f t="shared" si="28"/>
        <v>2</v>
      </c>
      <c r="L69" s="71">
        <f t="shared" si="28"/>
        <v>175000000</v>
      </c>
      <c r="M69" s="66">
        <f t="shared" si="28"/>
        <v>0</v>
      </c>
      <c r="N69" s="71">
        <f t="shared" si="28"/>
        <v>0</v>
      </c>
      <c r="O69" s="66">
        <f t="shared" si="28"/>
        <v>0</v>
      </c>
      <c r="P69" s="71">
        <f t="shared" si="28"/>
        <v>0</v>
      </c>
      <c r="Q69" s="66">
        <f t="shared" si="28"/>
        <v>0</v>
      </c>
      <c r="R69" s="71">
        <f t="shared" si="28"/>
        <v>0</v>
      </c>
      <c r="S69" s="66">
        <f t="shared" si="28"/>
        <v>0</v>
      </c>
      <c r="T69" s="71">
        <f t="shared" si="28"/>
        <v>0</v>
      </c>
      <c r="U69" s="66">
        <f t="shared" si="4"/>
        <v>0</v>
      </c>
      <c r="V69" s="71">
        <f t="shared" si="16"/>
        <v>0</v>
      </c>
      <c r="W69" s="62">
        <f t="shared" si="5"/>
        <v>0</v>
      </c>
      <c r="X69" s="72">
        <f t="shared" si="17"/>
        <v>0</v>
      </c>
      <c r="Y69" s="66">
        <f t="shared" si="6"/>
        <v>0</v>
      </c>
      <c r="Z69" s="71">
        <f t="shared" si="18"/>
        <v>0</v>
      </c>
      <c r="AA69" s="62">
        <f t="shared" si="7"/>
        <v>0</v>
      </c>
      <c r="AB69" s="62">
        <f t="shared" si="19"/>
        <v>0</v>
      </c>
      <c r="AC69" s="64" t="s">
        <v>37</v>
      </c>
    </row>
    <row r="70">
      <c r="A70" s="73"/>
      <c r="B70" s="74"/>
      <c r="C70" s="74"/>
      <c r="D70" s="75" t="s">
        <v>195</v>
      </c>
      <c r="E70" s="76" t="s">
        <v>196</v>
      </c>
      <c r="F70" s="76" t="s">
        <v>197</v>
      </c>
      <c r="G70" s="77">
        <v>9.0</v>
      </c>
      <c r="H70" s="78">
        <v>6.75E8</v>
      </c>
      <c r="I70" s="79">
        <v>0.0</v>
      </c>
      <c r="J70" s="80">
        <v>0.0</v>
      </c>
      <c r="K70" s="77">
        <v>2.0</v>
      </c>
      <c r="L70" s="78">
        <v>1.75E8</v>
      </c>
      <c r="M70" s="77">
        <v>0.0</v>
      </c>
      <c r="N70" s="78">
        <v>0.0</v>
      </c>
      <c r="O70" s="77">
        <v>0.0</v>
      </c>
      <c r="P70" s="78">
        <v>0.0</v>
      </c>
      <c r="Q70" s="77">
        <v>0.0</v>
      </c>
      <c r="R70" s="78">
        <v>0.0</v>
      </c>
      <c r="S70" s="77">
        <v>0.0</v>
      </c>
      <c r="T70" s="78">
        <v>0.0</v>
      </c>
      <c r="U70" s="77">
        <f t="shared" si="4"/>
        <v>0</v>
      </c>
      <c r="V70" s="81">
        <f t="shared" si="16"/>
        <v>0</v>
      </c>
      <c r="W70" s="73">
        <f t="shared" si="5"/>
        <v>0</v>
      </c>
      <c r="X70" s="82">
        <f t="shared" si="17"/>
        <v>0</v>
      </c>
      <c r="Y70" s="77">
        <f t="shared" si="6"/>
        <v>0</v>
      </c>
      <c r="Z70" s="81">
        <f t="shared" si="18"/>
        <v>0</v>
      </c>
      <c r="AA70" s="73">
        <f t="shared" si="7"/>
        <v>0</v>
      </c>
      <c r="AB70" s="73">
        <f t="shared" si="19"/>
        <v>0</v>
      </c>
      <c r="AC70" s="75" t="s">
        <v>37</v>
      </c>
    </row>
    <row r="71">
      <c r="A71" s="62"/>
      <c r="B71" s="63"/>
      <c r="C71" s="63"/>
      <c r="D71" s="64" t="s">
        <v>198</v>
      </c>
      <c r="E71" s="65" t="s">
        <v>338</v>
      </c>
      <c r="F71" s="65" t="s">
        <v>339</v>
      </c>
      <c r="G71" s="66">
        <f t="shared" ref="G71:T71" si="29">SUM(G72:G75)</f>
        <v>13</v>
      </c>
      <c r="H71" s="71">
        <f t="shared" si="29"/>
        <v>1255000000</v>
      </c>
      <c r="I71" s="68">
        <f t="shared" si="29"/>
        <v>0</v>
      </c>
      <c r="J71" s="69">
        <f t="shared" si="29"/>
        <v>0</v>
      </c>
      <c r="K71" s="66">
        <f t="shared" si="29"/>
        <v>3</v>
      </c>
      <c r="L71" s="71">
        <f t="shared" si="29"/>
        <v>285000000</v>
      </c>
      <c r="M71" s="66">
        <f t="shared" si="29"/>
        <v>0</v>
      </c>
      <c r="N71" s="71">
        <f t="shared" si="29"/>
        <v>5590750</v>
      </c>
      <c r="O71" s="66">
        <f t="shared" si="29"/>
        <v>0</v>
      </c>
      <c r="P71" s="71">
        <f t="shared" si="29"/>
        <v>0</v>
      </c>
      <c r="Q71" s="66">
        <f t="shared" si="29"/>
        <v>0</v>
      </c>
      <c r="R71" s="71">
        <f t="shared" si="29"/>
        <v>0</v>
      </c>
      <c r="S71" s="66">
        <f t="shared" si="29"/>
        <v>0</v>
      </c>
      <c r="T71" s="71">
        <f t="shared" si="29"/>
        <v>0</v>
      </c>
      <c r="U71" s="66">
        <f t="shared" si="4"/>
        <v>0</v>
      </c>
      <c r="V71" s="71">
        <f t="shared" si="16"/>
        <v>5590750</v>
      </c>
      <c r="W71" s="62">
        <f t="shared" si="5"/>
        <v>0</v>
      </c>
      <c r="X71" s="72">
        <f t="shared" si="17"/>
        <v>1.961666667</v>
      </c>
      <c r="Y71" s="66">
        <f t="shared" si="6"/>
        <v>0</v>
      </c>
      <c r="Z71" s="71">
        <f t="shared" si="18"/>
        <v>5590750</v>
      </c>
      <c r="AA71" s="62">
        <f t="shared" si="7"/>
        <v>0</v>
      </c>
      <c r="AB71" s="62">
        <f t="shared" si="19"/>
        <v>0.4454780876</v>
      </c>
      <c r="AC71" s="64" t="s">
        <v>37</v>
      </c>
    </row>
    <row r="72">
      <c r="A72" s="73"/>
      <c r="B72" s="74"/>
      <c r="C72" s="74"/>
      <c r="D72" s="75" t="s">
        <v>201</v>
      </c>
      <c r="E72" s="76" t="s">
        <v>202</v>
      </c>
      <c r="F72" s="76" t="s">
        <v>203</v>
      </c>
      <c r="G72" s="77">
        <v>1.0</v>
      </c>
      <c r="H72" s="78">
        <v>1.75E8</v>
      </c>
      <c r="I72" s="79">
        <v>0.0</v>
      </c>
      <c r="J72" s="80">
        <v>0.0</v>
      </c>
      <c r="K72" s="77">
        <v>0.0</v>
      </c>
      <c r="L72" s="78">
        <v>0.0</v>
      </c>
      <c r="M72" s="77">
        <v>0.0</v>
      </c>
      <c r="N72" s="78">
        <v>0.0</v>
      </c>
      <c r="O72" s="77">
        <v>0.0</v>
      </c>
      <c r="P72" s="78">
        <v>0.0</v>
      </c>
      <c r="Q72" s="77">
        <v>0.0</v>
      </c>
      <c r="R72" s="78">
        <v>0.0</v>
      </c>
      <c r="S72" s="77">
        <v>0.0</v>
      </c>
      <c r="T72" s="78">
        <v>0.0</v>
      </c>
      <c r="U72" s="77">
        <f t="shared" si="4"/>
        <v>0</v>
      </c>
      <c r="V72" s="81">
        <f t="shared" si="16"/>
        <v>0</v>
      </c>
      <c r="W72" s="73">
        <f t="shared" si="5"/>
        <v>0</v>
      </c>
      <c r="X72" s="82">
        <f t="shared" ref="X72:X73" si="30">IFERROR((V72/L72)*100,0)</f>
        <v>0</v>
      </c>
      <c r="Y72" s="77">
        <f t="shared" si="6"/>
        <v>0</v>
      </c>
      <c r="Z72" s="81">
        <f t="shared" si="18"/>
        <v>0</v>
      </c>
      <c r="AA72" s="73">
        <f t="shared" si="7"/>
        <v>0</v>
      </c>
      <c r="AB72" s="73">
        <f t="shared" si="19"/>
        <v>0</v>
      </c>
      <c r="AC72" s="75" t="s">
        <v>37</v>
      </c>
    </row>
    <row r="73">
      <c r="A73" s="73"/>
      <c r="B73" s="74"/>
      <c r="C73" s="74"/>
      <c r="D73" s="75" t="s">
        <v>204</v>
      </c>
      <c r="E73" s="76" t="s">
        <v>205</v>
      </c>
      <c r="F73" s="76" t="s">
        <v>206</v>
      </c>
      <c r="G73" s="77">
        <v>2.0</v>
      </c>
      <c r="H73" s="78">
        <v>2.3E8</v>
      </c>
      <c r="I73" s="79">
        <v>0.0</v>
      </c>
      <c r="J73" s="80">
        <v>0.0</v>
      </c>
      <c r="K73" s="77">
        <v>0.0</v>
      </c>
      <c r="L73" s="78">
        <v>0.0</v>
      </c>
      <c r="M73" s="77">
        <v>0.0</v>
      </c>
      <c r="N73" s="78">
        <v>0.0</v>
      </c>
      <c r="O73" s="77">
        <v>0.0</v>
      </c>
      <c r="P73" s="78">
        <v>0.0</v>
      </c>
      <c r="Q73" s="77">
        <v>0.0</v>
      </c>
      <c r="R73" s="78">
        <v>0.0</v>
      </c>
      <c r="S73" s="77">
        <v>0.0</v>
      </c>
      <c r="T73" s="78">
        <v>0.0</v>
      </c>
      <c r="U73" s="77">
        <f t="shared" si="4"/>
        <v>0</v>
      </c>
      <c r="V73" s="81">
        <f t="shared" si="16"/>
        <v>0</v>
      </c>
      <c r="W73" s="73">
        <f t="shared" si="5"/>
        <v>0</v>
      </c>
      <c r="X73" s="82">
        <f t="shared" si="30"/>
        <v>0</v>
      </c>
      <c r="Y73" s="77">
        <f t="shared" si="6"/>
        <v>0</v>
      </c>
      <c r="Z73" s="81">
        <f t="shared" si="18"/>
        <v>0</v>
      </c>
      <c r="AA73" s="73">
        <f t="shared" si="7"/>
        <v>0</v>
      </c>
      <c r="AB73" s="73">
        <f t="shared" si="19"/>
        <v>0</v>
      </c>
      <c r="AC73" s="75" t="s">
        <v>37</v>
      </c>
    </row>
    <row r="74">
      <c r="A74" s="73"/>
      <c r="B74" s="74"/>
      <c r="C74" s="74"/>
      <c r="D74" s="75" t="s">
        <v>207</v>
      </c>
      <c r="E74" s="76" t="s">
        <v>208</v>
      </c>
      <c r="F74" s="76" t="s">
        <v>209</v>
      </c>
      <c r="G74" s="77">
        <v>9.0</v>
      </c>
      <c r="H74" s="78">
        <v>6.75E8</v>
      </c>
      <c r="I74" s="79">
        <v>0.0</v>
      </c>
      <c r="J74" s="80">
        <v>0.0</v>
      </c>
      <c r="K74" s="77">
        <v>3.0</v>
      </c>
      <c r="L74" s="78">
        <v>2.85E8</v>
      </c>
      <c r="M74" s="77">
        <v>0.0</v>
      </c>
      <c r="N74" s="89">
        <v>5590750.0</v>
      </c>
      <c r="O74" s="77">
        <v>0.0</v>
      </c>
      <c r="P74" s="78">
        <v>0.0</v>
      </c>
      <c r="Q74" s="77">
        <v>0.0</v>
      </c>
      <c r="R74" s="78">
        <v>0.0</v>
      </c>
      <c r="S74" s="77">
        <v>0.0</v>
      </c>
      <c r="T74" s="78">
        <v>0.0</v>
      </c>
      <c r="U74" s="77">
        <f t="shared" si="4"/>
        <v>0</v>
      </c>
      <c r="V74" s="81">
        <f t="shared" si="16"/>
        <v>5590750</v>
      </c>
      <c r="W74" s="73">
        <f t="shared" si="5"/>
        <v>0</v>
      </c>
      <c r="X74" s="82">
        <f>(V74/L74)*100</f>
        <v>1.961666667</v>
      </c>
      <c r="Y74" s="77">
        <f t="shared" si="6"/>
        <v>0</v>
      </c>
      <c r="Z74" s="81">
        <f t="shared" si="18"/>
        <v>5590750</v>
      </c>
      <c r="AA74" s="73">
        <f t="shared" si="7"/>
        <v>0</v>
      </c>
      <c r="AB74" s="73">
        <f t="shared" si="19"/>
        <v>0.8282592593</v>
      </c>
      <c r="AC74" s="75" t="s">
        <v>37</v>
      </c>
    </row>
    <row r="75">
      <c r="A75" s="73"/>
      <c r="B75" s="74"/>
      <c r="C75" s="74"/>
      <c r="D75" s="75" t="s">
        <v>210</v>
      </c>
      <c r="E75" s="76" t="s">
        <v>211</v>
      </c>
      <c r="F75" s="76" t="s">
        <v>212</v>
      </c>
      <c r="G75" s="77">
        <v>1.0</v>
      </c>
      <c r="H75" s="78">
        <v>1.75E8</v>
      </c>
      <c r="I75" s="79">
        <v>0.0</v>
      </c>
      <c r="J75" s="80">
        <v>0.0</v>
      </c>
      <c r="K75" s="77">
        <v>0.0</v>
      </c>
      <c r="L75" s="78">
        <v>0.0</v>
      </c>
      <c r="M75" s="77">
        <v>0.0</v>
      </c>
      <c r="N75" s="78">
        <v>0.0</v>
      </c>
      <c r="O75" s="77">
        <v>0.0</v>
      </c>
      <c r="P75" s="78">
        <v>0.0</v>
      </c>
      <c r="Q75" s="77">
        <v>0.0</v>
      </c>
      <c r="R75" s="78">
        <v>0.0</v>
      </c>
      <c r="S75" s="77">
        <v>0.0</v>
      </c>
      <c r="T75" s="78">
        <v>0.0</v>
      </c>
      <c r="U75" s="77">
        <f t="shared" si="4"/>
        <v>0</v>
      </c>
      <c r="V75" s="81">
        <f t="shared" si="16"/>
        <v>0</v>
      </c>
      <c r="W75" s="73">
        <f t="shared" si="5"/>
        <v>0</v>
      </c>
      <c r="X75" s="82">
        <f>IFERROR((V75/L75)*100,0)</f>
        <v>0</v>
      </c>
      <c r="Y75" s="77">
        <f t="shared" si="6"/>
        <v>0</v>
      </c>
      <c r="Z75" s="81">
        <f t="shared" si="18"/>
        <v>0</v>
      </c>
      <c r="AA75" s="73">
        <f t="shared" si="7"/>
        <v>0</v>
      </c>
      <c r="AB75" s="73">
        <f t="shared" si="19"/>
        <v>0</v>
      </c>
      <c r="AC75" s="75" t="s">
        <v>37</v>
      </c>
    </row>
    <row r="76">
      <c r="A76" s="62"/>
      <c r="B76" s="63"/>
      <c r="C76" s="63"/>
      <c r="D76" s="64" t="s">
        <v>213</v>
      </c>
      <c r="E76" s="65" t="s">
        <v>214</v>
      </c>
      <c r="F76" s="65" t="s">
        <v>340</v>
      </c>
      <c r="G76" s="66">
        <v>18.0</v>
      </c>
      <c r="H76" s="71">
        <f>SUM(H77:H79)</f>
        <v>690000000</v>
      </c>
      <c r="I76" s="68">
        <v>0.0</v>
      </c>
      <c r="J76" s="69">
        <f>SUM(J77:J79)</f>
        <v>0</v>
      </c>
      <c r="K76" s="66">
        <v>5.0</v>
      </c>
      <c r="L76" s="71">
        <f>SUM(L77:L79)</f>
        <v>230000000</v>
      </c>
      <c r="M76" s="66">
        <v>0.0</v>
      </c>
      <c r="N76" s="71">
        <f>SUM(N77:N79)</f>
        <v>9689250</v>
      </c>
      <c r="O76" s="66">
        <v>0.0</v>
      </c>
      <c r="P76" s="71">
        <f>SUM(P77:P79)</f>
        <v>0</v>
      </c>
      <c r="Q76" s="66">
        <v>0.0</v>
      </c>
      <c r="R76" s="71">
        <f>SUM(R77:R79)</f>
        <v>0</v>
      </c>
      <c r="S76" s="66">
        <v>0.0</v>
      </c>
      <c r="T76" s="71">
        <f>SUM(T77:T79)</f>
        <v>0</v>
      </c>
      <c r="U76" s="66">
        <f t="shared" si="4"/>
        <v>0</v>
      </c>
      <c r="V76" s="71">
        <f t="shared" si="16"/>
        <v>9689250</v>
      </c>
      <c r="W76" s="62">
        <f t="shared" si="5"/>
        <v>0</v>
      </c>
      <c r="X76" s="72">
        <f t="shared" ref="X76:X108" si="31">(V76/L76)*100</f>
        <v>4.212717391</v>
      </c>
      <c r="Y76" s="66">
        <f t="shared" si="6"/>
        <v>0</v>
      </c>
      <c r="Z76" s="71">
        <f t="shared" si="18"/>
        <v>9689250</v>
      </c>
      <c r="AA76" s="62">
        <f t="shared" si="7"/>
        <v>0</v>
      </c>
      <c r="AB76" s="62">
        <f t="shared" si="19"/>
        <v>1.40423913</v>
      </c>
      <c r="AC76" s="64" t="s">
        <v>37</v>
      </c>
    </row>
    <row r="77">
      <c r="A77" s="73"/>
      <c r="B77" s="74"/>
      <c r="C77" s="74"/>
      <c r="D77" s="75" t="s">
        <v>217</v>
      </c>
      <c r="E77" s="76" t="s">
        <v>218</v>
      </c>
      <c r="F77" s="76" t="s">
        <v>219</v>
      </c>
      <c r="G77" s="77">
        <v>3.0</v>
      </c>
      <c r="H77" s="78">
        <v>3.75E8</v>
      </c>
      <c r="I77" s="79">
        <v>0.0</v>
      </c>
      <c r="J77" s="80">
        <v>0.0</v>
      </c>
      <c r="K77" s="77">
        <v>1.0</v>
      </c>
      <c r="L77" s="78">
        <v>1.25E8</v>
      </c>
      <c r="M77" s="77">
        <v>0.0</v>
      </c>
      <c r="N77" s="78">
        <v>5689250.0</v>
      </c>
      <c r="O77" s="77">
        <v>0.0</v>
      </c>
      <c r="P77" s="78">
        <v>0.0</v>
      </c>
      <c r="Q77" s="77">
        <v>0.0</v>
      </c>
      <c r="R77" s="78">
        <v>0.0</v>
      </c>
      <c r="S77" s="77">
        <v>0.0</v>
      </c>
      <c r="T77" s="78">
        <v>0.0</v>
      </c>
      <c r="U77" s="77">
        <f t="shared" si="4"/>
        <v>0</v>
      </c>
      <c r="V77" s="81">
        <f t="shared" si="16"/>
        <v>5689250</v>
      </c>
      <c r="W77" s="73">
        <f t="shared" si="5"/>
        <v>0</v>
      </c>
      <c r="X77" s="82">
        <f t="shared" si="31"/>
        <v>4.5514</v>
      </c>
      <c r="Y77" s="77">
        <f t="shared" si="6"/>
        <v>0</v>
      </c>
      <c r="Z77" s="81">
        <f t="shared" si="18"/>
        <v>5689250</v>
      </c>
      <c r="AA77" s="73">
        <f t="shared" si="7"/>
        <v>0</v>
      </c>
      <c r="AB77" s="73">
        <f t="shared" si="19"/>
        <v>1.517133333</v>
      </c>
      <c r="AC77" s="75" t="s">
        <v>37</v>
      </c>
    </row>
    <row r="78">
      <c r="A78" s="73"/>
      <c r="B78" s="74"/>
      <c r="C78" s="74"/>
      <c r="D78" s="75" t="s">
        <v>220</v>
      </c>
      <c r="E78" s="76" t="s">
        <v>221</v>
      </c>
      <c r="F78" s="76" t="s">
        <v>222</v>
      </c>
      <c r="G78" s="77">
        <v>3.0</v>
      </c>
      <c r="H78" s="78">
        <v>1.65E8</v>
      </c>
      <c r="I78" s="79">
        <v>0.0</v>
      </c>
      <c r="J78" s="80">
        <v>0.0</v>
      </c>
      <c r="K78" s="77">
        <v>1.0</v>
      </c>
      <c r="L78" s="78">
        <v>5.5E7</v>
      </c>
      <c r="M78" s="77">
        <v>0.0</v>
      </c>
      <c r="N78" s="78">
        <v>0.0</v>
      </c>
      <c r="O78" s="77">
        <v>0.0</v>
      </c>
      <c r="P78" s="78">
        <v>0.0</v>
      </c>
      <c r="Q78" s="77">
        <v>0.0</v>
      </c>
      <c r="R78" s="78">
        <v>0.0</v>
      </c>
      <c r="S78" s="77">
        <v>0.0</v>
      </c>
      <c r="T78" s="78">
        <v>0.0</v>
      </c>
      <c r="U78" s="77">
        <f t="shared" si="4"/>
        <v>0</v>
      </c>
      <c r="V78" s="81">
        <f t="shared" si="16"/>
        <v>0</v>
      </c>
      <c r="W78" s="73">
        <f t="shared" si="5"/>
        <v>0</v>
      </c>
      <c r="X78" s="82">
        <f t="shared" si="31"/>
        <v>0</v>
      </c>
      <c r="Y78" s="77">
        <f t="shared" si="6"/>
        <v>0</v>
      </c>
      <c r="Z78" s="81">
        <f t="shared" si="18"/>
        <v>0</v>
      </c>
      <c r="AA78" s="73">
        <f t="shared" si="7"/>
        <v>0</v>
      </c>
      <c r="AB78" s="73">
        <f t="shared" si="19"/>
        <v>0</v>
      </c>
      <c r="AC78" s="75" t="s">
        <v>37</v>
      </c>
    </row>
    <row r="79">
      <c r="A79" s="73"/>
      <c r="B79" s="74"/>
      <c r="C79" s="74"/>
      <c r="D79" s="75" t="s">
        <v>223</v>
      </c>
      <c r="E79" s="76" t="s">
        <v>224</v>
      </c>
      <c r="F79" s="76" t="s">
        <v>225</v>
      </c>
      <c r="G79" s="77">
        <v>3.0</v>
      </c>
      <c r="H79" s="78">
        <v>1.5E8</v>
      </c>
      <c r="I79" s="79">
        <v>0.0</v>
      </c>
      <c r="J79" s="80">
        <v>0.0</v>
      </c>
      <c r="K79" s="77">
        <v>1.0</v>
      </c>
      <c r="L79" s="78">
        <v>5.0E7</v>
      </c>
      <c r="M79" s="77">
        <v>0.0</v>
      </c>
      <c r="N79" s="78">
        <v>4000000.0</v>
      </c>
      <c r="O79" s="77">
        <v>0.0</v>
      </c>
      <c r="P79" s="78">
        <v>0.0</v>
      </c>
      <c r="Q79" s="77">
        <v>0.0</v>
      </c>
      <c r="R79" s="78">
        <v>0.0</v>
      </c>
      <c r="S79" s="77">
        <v>0.0</v>
      </c>
      <c r="T79" s="78">
        <v>0.0</v>
      </c>
      <c r="U79" s="77">
        <f t="shared" si="4"/>
        <v>0</v>
      </c>
      <c r="V79" s="81">
        <f t="shared" si="16"/>
        <v>4000000</v>
      </c>
      <c r="W79" s="73">
        <f t="shared" si="5"/>
        <v>0</v>
      </c>
      <c r="X79" s="82">
        <f t="shared" si="31"/>
        <v>8</v>
      </c>
      <c r="Y79" s="77">
        <f t="shared" si="6"/>
        <v>0</v>
      </c>
      <c r="Z79" s="81">
        <f t="shared" si="18"/>
        <v>4000000</v>
      </c>
      <c r="AA79" s="73">
        <f t="shared" si="7"/>
        <v>0</v>
      </c>
      <c r="AB79" s="73">
        <f t="shared" si="19"/>
        <v>2.666666667</v>
      </c>
      <c r="AC79" s="75" t="s">
        <v>37</v>
      </c>
    </row>
    <row r="80">
      <c r="A80" s="38"/>
      <c r="B80" s="47" t="s">
        <v>341</v>
      </c>
      <c r="C80" s="47"/>
      <c r="D80" s="86"/>
      <c r="E80" s="87"/>
      <c r="F80" s="48" t="s">
        <v>342</v>
      </c>
      <c r="G80" s="32">
        <v>84.0</v>
      </c>
      <c r="H80" s="46">
        <f t="shared" ref="H80:H81" si="32">H81</f>
        <v>16091673040</v>
      </c>
      <c r="I80" s="35">
        <v>0.0</v>
      </c>
      <c r="J80" s="49">
        <f t="shared" ref="J80:J81" si="33">J81</f>
        <v>0</v>
      </c>
      <c r="K80" s="32">
        <v>83.0</v>
      </c>
      <c r="L80" s="46">
        <f t="shared" ref="L80:L81" si="34">L81</f>
        <v>5020939641</v>
      </c>
      <c r="M80" s="32">
        <v>0.0</v>
      </c>
      <c r="N80" s="46">
        <f t="shared" ref="N80:N81" si="35">N81</f>
        <v>807113181</v>
      </c>
      <c r="O80" s="32">
        <v>0.0</v>
      </c>
      <c r="P80" s="46">
        <f t="shared" ref="P80:P81" si="36">P81</f>
        <v>0</v>
      </c>
      <c r="Q80" s="32">
        <v>0.0</v>
      </c>
      <c r="R80" s="46">
        <f t="shared" ref="R80:R81" si="37">R81</f>
        <v>0</v>
      </c>
      <c r="S80" s="32">
        <v>0.0</v>
      </c>
      <c r="T80" s="46">
        <f t="shared" ref="T80:T81" si="38">T81</f>
        <v>0</v>
      </c>
      <c r="U80" s="32">
        <f t="shared" si="4"/>
        <v>0</v>
      </c>
      <c r="V80" s="46">
        <f t="shared" si="16"/>
        <v>807113181</v>
      </c>
      <c r="W80" s="38">
        <f t="shared" si="5"/>
        <v>0</v>
      </c>
      <c r="X80" s="32">
        <f t="shared" si="31"/>
        <v>16.07494291</v>
      </c>
      <c r="Y80" s="32">
        <f t="shared" si="6"/>
        <v>0</v>
      </c>
      <c r="Z80" s="46">
        <f t="shared" si="18"/>
        <v>807113181</v>
      </c>
      <c r="AA80" s="38">
        <f t="shared" si="7"/>
        <v>0</v>
      </c>
      <c r="AB80" s="38">
        <f t="shared" si="19"/>
        <v>5.01571949</v>
      </c>
      <c r="AC80" s="47" t="s">
        <v>37</v>
      </c>
    </row>
    <row r="81">
      <c r="A81" s="38"/>
      <c r="B81" s="47"/>
      <c r="C81" s="47" t="s">
        <v>343</v>
      </c>
      <c r="D81" s="86"/>
      <c r="E81" s="87"/>
      <c r="F81" s="48" t="s">
        <v>342</v>
      </c>
      <c r="G81" s="32">
        <v>84.0</v>
      </c>
      <c r="H81" s="46">
        <f t="shared" si="32"/>
        <v>16091673040</v>
      </c>
      <c r="I81" s="35">
        <v>0.0</v>
      </c>
      <c r="J81" s="49">
        <f t="shared" si="33"/>
        <v>0</v>
      </c>
      <c r="K81" s="32">
        <v>83.0</v>
      </c>
      <c r="L81" s="46">
        <f t="shared" si="34"/>
        <v>5020939641</v>
      </c>
      <c r="M81" s="32">
        <v>0.0</v>
      </c>
      <c r="N81" s="46">
        <f t="shared" si="35"/>
        <v>807113181</v>
      </c>
      <c r="O81" s="32">
        <v>0.0</v>
      </c>
      <c r="P81" s="46">
        <f t="shared" si="36"/>
        <v>0</v>
      </c>
      <c r="Q81" s="32">
        <v>0.0</v>
      </c>
      <c r="R81" s="46">
        <f t="shared" si="37"/>
        <v>0</v>
      </c>
      <c r="S81" s="32">
        <v>0.0</v>
      </c>
      <c r="T81" s="46">
        <f t="shared" si="38"/>
        <v>0</v>
      </c>
      <c r="U81" s="32">
        <f t="shared" si="4"/>
        <v>0</v>
      </c>
      <c r="V81" s="46">
        <f t="shared" si="16"/>
        <v>807113181</v>
      </c>
      <c r="W81" s="38">
        <f t="shared" si="5"/>
        <v>0</v>
      </c>
      <c r="X81" s="32">
        <f t="shared" si="31"/>
        <v>16.07494291</v>
      </c>
      <c r="Y81" s="32">
        <f t="shared" si="6"/>
        <v>0</v>
      </c>
      <c r="Z81" s="46">
        <f t="shared" si="18"/>
        <v>807113181</v>
      </c>
      <c r="AA81" s="38">
        <f t="shared" si="7"/>
        <v>0</v>
      </c>
      <c r="AB81" s="38">
        <f t="shared" si="19"/>
        <v>5.01571949</v>
      </c>
      <c r="AC81" s="47" t="s">
        <v>37</v>
      </c>
    </row>
    <row r="82">
      <c r="A82" s="58"/>
      <c r="B82" s="88"/>
      <c r="C82" s="88"/>
      <c r="D82" s="88" t="s">
        <v>229</v>
      </c>
      <c r="E82" s="54" t="s">
        <v>230</v>
      </c>
      <c r="F82" s="54" t="s">
        <v>344</v>
      </c>
      <c r="G82" s="55">
        <v>82.5</v>
      </c>
      <c r="H82" s="57">
        <f>H83+H86+H89+H93+H101+H105</f>
        <v>16091673040</v>
      </c>
      <c r="I82" s="35">
        <v>0.0</v>
      </c>
      <c r="J82" s="49">
        <f>J83+J86+J89+J93+J101+J105</f>
        <v>0</v>
      </c>
      <c r="K82" s="55">
        <v>81.0</v>
      </c>
      <c r="L82" s="57">
        <f>L83+L86+L89+L93+L101+L105</f>
        <v>5020939641</v>
      </c>
      <c r="M82" s="55">
        <v>0.0</v>
      </c>
      <c r="N82" s="57">
        <f>N83+N86+N89+N93+N101+N105</f>
        <v>807113181</v>
      </c>
      <c r="O82" s="55">
        <v>0.0</v>
      </c>
      <c r="P82" s="57">
        <f>P83+P86+P89+P93+P101+P105</f>
        <v>0</v>
      </c>
      <c r="Q82" s="55">
        <v>0.0</v>
      </c>
      <c r="R82" s="57">
        <f>R83+R86+R89+R93+R101+R105</f>
        <v>0</v>
      </c>
      <c r="S82" s="55">
        <v>0.0</v>
      </c>
      <c r="T82" s="57">
        <f>T83+T86+T89+T93+T101+T105</f>
        <v>0</v>
      </c>
      <c r="U82" s="55">
        <f t="shared" si="4"/>
        <v>0</v>
      </c>
      <c r="V82" s="57">
        <f t="shared" si="16"/>
        <v>807113181</v>
      </c>
      <c r="W82" s="58">
        <f t="shared" si="5"/>
        <v>0</v>
      </c>
      <c r="X82" s="55">
        <f t="shared" si="31"/>
        <v>16.07494291</v>
      </c>
      <c r="Y82" s="55">
        <f t="shared" si="6"/>
        <v>0</v>
      </c>
      <c r="Z82" s="57">
        <f t="shared" si="18"/>
        <v>807113181</v>
      </c>
      <c r="AA82" s="58">
        <f t="shared" si="7"/>
        <v>0</v>
      </c>
      <c r="AB82" s="58">
        <f t="shared" si="19"/>
        <v>5.01571949</v>
      </c>
      <c r="AC82" s="88" t="s">
        <v>37</v>
      </c>
    </row>
    <row r="83">
      <c r="A83" s="62"/>
      <c r="B83" s="63"/>
      <c r="C83" s="63"/>
      <c r="D83" s="64" t="s">
        <v>233</v>
      </c>
      <c r="E83" s="65" t="s">
        <v>234</v>
      </c>
      <c r="F83" s="65" t="s">
        <v>345</v>
      </c>
      <c r="G83" s="66">
        <f t="shared" ref="G83:T83" si="39">SUM(G84:G85)</f>
        <v>101</v>
      </c>
      <c r="H83" s="71">
        <f t="shared" si="39"/>
        <v>156000000</v>
      </c>
      <c r="I83" s="68">
        <f t="shared" si="39"/>
        <v>0</v>
      </c>
      <c r="J83" s="69">
        <f t="shared" si="39"/>
        <v>0</v>
      </c>
      <c r="K83" s="66">
        <f t="shared" si="39"/>
        <v>33</v>
      </c>
      <c r="L83" s="71">
        <f t="shared" si="39"/>
        <v>51000000</v>
      </c>
      <c r="M83" s="66">
        <f t="shared" si="39"/>
        <v>9</v>
      </c>
      <c r="N83" s="71">
        <f t="shared" si="39"/>
        <v>0</v>
      </c>
      <c r="O83" s="66">
        <f t="shared" si="39"/>
        <v>0</v>
      </c>
      <c r="P83" s="71">
        <f t="shared" si="39"/>
        <v>0</v>
      </c>
      <c r="Q83" s="66">
        <f t="shared" si="39"/>
        <v>0</v>
      </c>
      <c r="R83" s="71">
        <f t="shared" si="39"/>
        <v>0</v>
      </c>
      <c r="S83" s="66">
        <f t="shared" si="39"/>
        <v>0</v>
      </c>
      <c r="T83" s="71">
        <f t="shared" si="39"/>
        <v>0</v>
      </c>
      <c r="U83" s="66">
        <f t="shared" si="4"/>
        <v>9</v>
      </c>
      <c r="V83" s="71">
        <f t="shared" si="16"/>
        <v>0</v>
      </c>
      <c r="W83" s="62">
        <f t="shared" si="5"/>
        <v>27.27272727</v>
      </c>
      <c r="X83" s="72">
        <f t="shared" si="31"/>
        <v>0</v>
      </c>
      <c r="Y83" s="66">
        <f t="shared" si="6"/>
        <v>9</v>
      </c>
      <c r="Z83" s="71">
        <f t="shared" si="18"/>
        <v>0</v>
      </c>
      <c r="AA83" s="62">
        <f t="shared" si="7"/>
        <v>8.910891089</v>
      </c>
      <c r="AB83" s="62">
        <f t="shared" si="19"/>
        <v>0</v>
      </c>
      <c r="AC83" s="64" t="s">
        <v>37</v>
      </c>
    </row>
    <row r="84">
      <c r="A84" s="73"/>
      <c r="B84" s="74"/>
      <c r="C84" s="74"/>
      <c r="D84" s="75" t="s">
        <v>236</v>
      </c>
      <c r="E84" s="76" t="s">
        <v>237</v>
      </c>
      <c r="F84" s="76" t="s">
        <v>238</v>
      </c>
      <c r="G84" s="77">
        <v>35.0</v>
      </c>
      <c r="H84" s="78">
        <v>7.8E7</v>
      </c>
      <c r="I84" s="79">
        <v>0.0</v>
      </c>
      <c r="J84" s="80">
        <v>0.0</v>
      </c>
      <c r="K84" s="77">
        <v>11.0</v>
      </c>
      <c r="L84" s="78">
        <v>2.5E7</v>
      </c>
      <c r="M84" s="77">
        <v>4.0</v>
      </c>
      <c r="N84" s="78">
        <v>0.0</v>
      </c>
      <c r="O84" s="77">
        <v>0.0</v>
      </c>
      <c r="P84" s="78">
        <v>0.0</v>
      </c>
      <c r="Q84" s="77">
        <v>0.0</v>
      </c>
      <c r="R84" s="78">
        <v>0.0</v>
      </c>
      <c r="S84" s="77">
        <v>0.0</v>
      </c>
      <c r="T84" s="78">
        <v>0.0</v>
      </c>
      <c r="U84" s="77">
        <f t="shared" si="4"/>
        <v>4</v>
      </c>
      <c r="V84" s="81">
        <f t="shared" si="16"/>
        <v>0</v>
      </c>
      <c r="W84" s="73">
        <f t="shared" si="5"/>
        <v>36.36363636</v>
      </c>
      <c r="X84" s="82">
        <f t="shared" si="31"/>
        <v>0</v>
      </c>
      <c r="Y84" s="77">
        <f t="shared" si="6"/>
        <v>4</v>
      </c>
      <c r="Z84" s="81">
        <f t="shared" si="18"/>
        <v>0</v>
      </c>
      <c r="AA84" s="73">
        <f t="shared" si="7"/>
        <v>11.42857143</v>
      </c>
      <c r="AB84" s="73">
        <f t="shared" si="19"/>
        <v>0</v>
      </c>
      <c r="AC84" s="75" t="s">
        <v>37</v>
      </c>
    </row>
    <row r="85">
      <c r="A85" s="73"/>
      <c r="B85" s="74"/>
      <c r="C85" s="74"/>
      <c r="D85" s="75" t="s">
        <v>239</v>
      </c>
      <c r="E85" s="76" t="s">
        <v>240</v>
      </c>
      <c r="F85" s="76" t="s">
        <v>241</v>
      </c>
      <c r="G85" s="77">
        <v>66.0</v>
      </c>
      <c r="H85" s="78">
        <v>7.8E7</v>
      </c>
      <c r="I85" s="79">
        <v>0.0</v>
      </c>
      <c r="J85" s="80">
        <v>0.0</v>
      </c>
      <c r="K85" s="77">
        <v>22.0</v>
      </c>
      <c r="L85" s="78">
        <v>2.6E7</v>
      </c>
      <c r="M85" s="77">
        <v>5.0</v>
      </c>
      <c r="N85" s="78">
        <v>0.0</v>
      </c>
      <c r="O85" s="77">
        <v>0.0</v>
      </c>
      <c r="P85" s="78">
        <v>0.0</v>
      </c>
      <c r="Q85" s="77">
        <v>0.0</v>
      </c>
      <c r="R85" s="78">
        <v>0.0</v>
      </c>
      <c r="S85" s="77">
        <v>0.0</v>
      </c>
      <c r="T85" s="78">
        <v>0.0</v>
      </c>
      <c r="U85" s="77">
        <f t="shared" si="4"/>
        <v>5</v>
      </c>
      <c r="V85" s="81">
        <f t="shared" si="16"/>
        <v>0</v>
      </c>
      <c r="W85" s="73">
        <f t="shared" si="5"/>
        <v>22.72727273</v>
      </c>
      <c r="X85" s="82">
        <f t="shared" si="31"/>
        <v>0</v>
      </c>
      <c r="Y85" s="77">
        <f t="shared" si="6"/>
        <v>5</v>
      </c>
      <c r="Z85" s="81">
        <f t="shared" si="18"/>
        <v>0</v>
      </c>
      <c r="AA85" s="73">
        <f t="shared" si="7"/>
        <v>7.575757576</v>
      </c>
      <c r="AB85" s="73">
        <f t="shared" si="19"/>
        <v>0</v>
      </c>
      <c r="AC85" s="75" t="s">
        <v>37</v>
      </c>
    </row>
    <row r="86">
      <c r="A86" s="62"/>
      <c r="B86" s="63"/>
      <c r="C86" s="63"/>
      <c r="D86" s="64" t="s">
        <v>242</v>
      </c>
      <c r="E86" s="65" t="s">
        <v>243</v>
      </c>
      <c r="F86" s="65" t="s">
        <v>244</v>
      </c>
      <c r="G86" s="72">
        <v>91.0</v>
      </c>
      <c r="H86" s="71">
        <f>SUM(H87:H88)</f>
        <v>13291073040</v>
      </c>
      <c r="I86" s="68">
        <v>0.0</v>
      </c>
      <c r="J86" s="69">
        <f>SUM(J87:J88)</f>
        <v>0</v>
      </c>
      <c r="K86" s="72">
        <v>89.0</v>
      </c>
      <c r="L86" s="71">
        <f>SUM(L87:L88)</f>
        <v>3957739641</v>
      </c>
      <c r="M86" s="90">
        <v>11.06</v>
      </c>
      <c r="N86" s="71">
        <f>SUM(N87:N88)</f>
        <v>561392929</v>
      </c>
      <c r="O86" s="66">
        <v>0.0</v>
      </c>
      <c r="P86" s="71">
        <f>SUM(P87:P88)</f>
        <v>0</v>
      </c>
      <c r="Q86" s="66">
        <v>0.0</v>
      </c>
      <c r="R86" s="71">
        <f>SUM(R87:R88)</f>
        <v>0</v>
      </c>
      <c r="S86" s="66">
        <v>0.0</v>
      </c>
      <c r="T86" s="71">
        <f>SUM(T87:T88)</f>
        <v>0</v>
      </c>
      <c r="U86" s="72">
        <f t="shared" si="4"/>
        <v>11.06</v>
      </c>
      <c r="V86" s="71">
        <f t="shared" si="16"/>
        <v>561392929</v>
      </c>
      <c r="W86" s="62">
        <f t="shared" si="5"/>
        <v>12.42696629</v>
      </c>
      <c r="X86" s="72">
        <f t="shared" si="31"/>
        <v>14.1846857</v>
      </c>
      <c r="Y86" s="72">
        <f t="shared" si="6"/>
        <v>11.06</v>
      </c>
      <c r="Z86" s="71">
        <f t="shared" si="18"/>
        <v>561392929</v>
      </c>
      <c r="AA86" s="62">
        <f t="shared" si="7"/>
        <v>12.15384615</v>
      </c>
      <c r="AB86" s="62">
        <f t="shared" si="19"/>
        <v>4.223834504</v>
      </c>
      <c r="AC86" s="64" t="s">
        <v>37</v>
      </c>
    </row>
    <row r="87">
      <c r="A87" s="73"/>
      <c r="B87" s="74"/>
      <c r="C87" s="74"/>
      <c r="D87" s="75" t="s">
        <v>245</v>
      </c>
      <c r="E87" s="76" t="s">
        <v>246</v>
      </c>
      <c r="F87" s="76" t="s">
        <v>247</v>
      </c>
      <c r="G87" s="77">
        <v>102.0</v>
      </c>
      <c r="H87" s="78">
        <v>1.323869604E10</v>
      </c>
      <c r="I87" s="79">
        <v>0.0</v>
      </c>
      <c r="J87" s="80">
        <v>0.0</v>
      </c>
      <c r="K87" s="77">
        <v>32.0</v>
      </c>
      <c r="L87" s="89">
        <v>3.940280641E9</v>
      </c>
      <c r="M87" s="77">
        <v>29.0</v>
      </c>
      <c r="N87" s="78">
        <v>5.56240879E8</v>
      </c>
      <c r="O87" s="77">
        <v>0.0</v>
      </c>
      <c r="P87" s="78">
        <v>0.0</v>
      </c>
      <c r="Q87" s="77">
        <v>0.0</v>
      </c>
      <c r="R87" s="78">
        <v>0.0</v>
      </c>
      <c r="S87" s="77">
        <v>0.0</v>
      </c>
      <c r="T87" s="78">
        <v>0.0</v>
      </c>
      <c r="U87" s="77">
        <f>O87</f>
        <v>0</v>
      </c>
      <c r="V87" s="81">
        <f t="shared" si="16"/>
        <v>556240879</v>
      </c>
      <c r="W87" s="73">
        <f t="shared" si="5"/>
        <v>0</v>
      </c>
      <c r="X87" s="82">
        <f t="shared" si="31"/>
        <v>14.11678329</v>
      </c>
      <c r="Y87" s="77">
        <f t="shared" si="6"/>
        <v>0</v>
      </c>
      <c r="Z87" s="81">
        <f t="shared" si="18"/>
        <v>556240879</v>
      </c>
      <c r="AA87" s="73">
        <f t="shared" si="7"/>
        <v>0</v>
      </c>
      <c r="AB87" s="73">
        <f t="shared" si="19"/>
        <v>4.201628902</v>
      </c>
      <c r="AC87" s="75" t="s">
        <v>37</v>
      </c>
    </row>
    <row r="88">
      <c r="A88" s="73"/>
      <c r="B88" s="74"/>
      <c r="C88" s="74"/>
      <c r="D88" s="75" t="s">
        <v>249</v>
      </c>
      <c r="E88" s="76" t="s">
        <v>250</v>
      </c>
      <c r="F88" s="76" t="s">
        <v>251</v>
      </c>
      <c r="G88" s="77">
        <v>132.0</v>
      </c>
      <c r="H88" s="78">
        <v>5.2377E7</v>
      </c>
      <c r="I88" s="79">
        <v>0.0</v>
      </c>
      <c r="J88" s="80">
        <v>0.0</v>
      </c>
      <c r="K88" s="77">
        <v>44.0</v>
      </c>
      <c r="L88" s="78">
        <v>1.7459E7</v>
      </c>
      <c r="M88" s="77">
        <v>10.0</v>
      </c>
      <c r="N88" s="78">
        <v>5152050.0</v>
      </c>
      <c r="O88" s="77">
        <v>0.0</v>
      </c>
      <c r="P88" s="78">
        <v>0.0</v>
      </c>
      <c r="Q88" s="77">
        <v>0.0</v>
      </c>
      <c r="R88" s="78">
        <v>0.0</v>
      </c>
      <c r="S88" s="77">
        <v>0.0</v>
      </c>
      <c r="T88" s="78">
        <v>0.0</v>
      </c>
      <c r="U88" s="77">
        <f t="shared" ref="U88:V88" si="40">M88+O88+Q88+S88</f>
        <v>10</v>
      </c>
      <c r="V88" s="81">
        <f t="shared" si="40"/>
        <v>5152050</v>
      </c>
      <c r="W88" s="73">
        <f t="shared" si="5"/>
        <v>22.72727273</v>
      </c>
      <c r="X88" s="82">
        <f t="shared" si="31"/>
        <v>29.50942207</v>
      </c>
      <c r="Y88" s="77">
        <f t="shared" si="6"/>
        <v>10</v>
      </c>
      <c r="Z88" s="81">
        <f t="shared" si="18"/>
        <v>5152050</v>
      </c>
      <c r="AA88" s="73">
        <f t="shared" si="7"/>
        <v>7.575757576</v>
      </c>
      <c r="AB88" s="73">
        <f t="shared" si="19"/>
        <v>9.836474025</v>
      </c>
      <c r="AC88" s="75" t="s">
        <v>37</v>
      </c>
    </row>
    <row r="89">
      <c r="A89" s="62"/>
      <c r="B89" s="63"/>
      <c r="C89" s="63"/>
      <c r="D89" s="64" t="s">
        <v>252</v>
      </c>
      <c r="E89" s="65" t="s">
        <v>253</v>
      </c>
      <c r="F89" s="65" t="s">
        <v>254</v>
      </c>
      <c r="G89" s="66">
        <f>G92</f>
        <v>102</v>
      </c>
      <c r="H89" s="71">
        <f>SUM(H90:H92)</f>
        <v>570000000</v>
      </c>
      <c r="I89" s="68">
        <v>0.0</v>
      </c>
      <c r="J89" s="69">
        <f>SUM(J90:J92)</f>
        <v>0</v>
      </c>
      <c r="K89" s="66">
        <f>K92</f>
        <v>32</v>
      </c>
      <c r="L89" s="71">
        <f>SUM(L90:L92)</f>
        <v>190000000</v>
      </c>
      <c r="M89" s="70">
        <v>2.0</v>
      </c>
      <c r="N89" s="71">
        <f>SUM(N90:N92)</f>
        <v>8894000</v>
      </c>
      <c r="O89" s="66">
        <v>0.0</v>
      </c>
      <c r="P89" s="71">
        <f>SUM(P90:P92)</f>
        <v>0</v>
      </c>
      <c r="Q89" s="66">
        <v>0.0</v>
      </c>
      <c r="R89" s="71">
        <f>SUM(R90:R92)</f>
        <v>0</v>
      </c>
      <c r="S89" s="66">
        <v>0.0</v>
      </c>
      <c r="T89" s="71">
        <f>SUM(T90:T92)</f>
        <v>0</v>
      </c>
      <c r="U89" s="66">
        <f t="shared" ref="U89:V89" si="41">M89+O89+Q89+S89</f>
        <v>2</v>
      </c>
      <c r="V89" s="71">
        <f t="shared" si="41"/>
        <v>8894000</v>
      </c>
      <c r="W89" s="62">
        <f t="shared" si="5"/>
        <v>6.25</v>
      </c>
      <c r="X89" s="72">
        <f t="shared" si="31"/>
        <v>4.681052632</v>
      </c>
      <c r="Y89" s="66">
        <f t="shared" si="6"/>
        <v>2</v>
      </c>
      <c r="Z89" s="71">
        <f t="shared" si="18"/>
        <v>8894000</v>
      </c>
      <c r="AA89" s="62">
        <f t="shared" si="7"/>
        <v>1.960784314</v>
      </c>
      <c r="AB89" s="62">
        <f t="shared" si="19"/>
        <v>1.560350877</v>
      </c>
      <c r="AC89" s="64" t="s">
        <v>37</v>
      </c>
    </row>
    <row r="90">
      <c r="A90" s="73"/>
      <c r="B90" s="74"/>
      <c r="C90" s="74"/>
      <c r="D90" s="75" t="s">
        <v>255</v>
      </c>
      <c r="E90" s="76" t="s">
        <v>256</v>
      </c>
      <c r="F90" s="76" t="s">
        <v>346</v>
      </c>
      <c r="G90" s="77">
        <v>15.0</v>
      </c>
      <c r="H90" s="78">
        <v>3.0E7</v>
      </c>
      <c r="I90" s="79">
        <v>0.0</v>
      </c>
      <c r="J90" s="80">
        <v>0.0</v>
      </c>
      <c r="K90" s="77">
        <v>5.0</v>
      </c>
      <c r="L90" s="78">
        <v>1.0E7</v>
      </c>
      <c r="M90" s="77">
        <v>2.0</v>
      </c>
      <c r="N90" s="78">
        <v>4484000.0</v>
      </c>
      <c r="O90" s="77">
        <v>0.0</v>
      </c>
      <c r="P90" s="78">
        <v>0.0</v>
      </c>
      <c r="Q90" s="77">
        <v>0.0</v>
      </c>
      <c r="R90" s="78">
        <v>0.0</v>
      </c>
      <c r="S90" s="77">
        <v>0.0</v>
      </c>
      <c r="T90" s="78">
        <v>0.0</v>
      </c>
      <c r="U90" s="77">
        <f t="shared" ref="U90:V90" si="42">M90+O90+Q90+S90</f>
        <v>2</v>
      </c>
      <c r="V90" s="81">
        <f t="shared" si="42"/>
        <v>4484000</v>
      </c>
      <c r="W90" s="73">
        <f t="shared" si="5"/>
        <v>40</v>
      </c>
      <c r="X90" s="82">
        <f t="shared" si="31"/>
        <v>44.84</v>
      </c>
      <c r="Y90" s="77">
        <f t="shared" si="6"/>
        <v>2</v>
      </c>
      <c r="Z90" s="81">
        <f t="shared" si="18"/>
        <v>4484000</v>
      </c>
      <c r="AA90" s="73">
        <f t="shared" si="7"/>
        <v>13.33333333</v>
      </c>
      <c r="AB90" s="73">
        <f t="shared" si="19"/>
        <v>14.94666667</v>
      </c>
      <c r="AC90" s="75" t="s">
        <v>37</v>
      </c>
    </row>
    <row r="91">
      <c r="A91" s="73"/>
      <c r="B91" s="74"/>
      <c r="C91" s="74"/>
      <c r="D91" s="75" t="s">
        <v>258</v>
      </c>
      <c r="E91" s="76" t="s">
        <v>259</v>
      </c>
      <c r="F91" s="76" t="s">
        <v>260</v>
      </c>
      <c r="G91" s="77">
        <v>15.0</v>
      </c>
      <c r="H91" s="78">
        <v>9.0E7</v>
      </c>
      <c r="I91" s="79">
        <v>0.0</v>
      </c>
      <c r="J91" s="80">
        <v>0.0</v>
      </c>
      <c r="K91" s="77">
        <v>3.0</v>
      </c>
      <c r="L91" s="78">
        <v>3.0E7</v>
      </c>
      <c r="M91" s="77">
        <v>0.0</v>
      </c>
      <c r="N91" s="78">
        <v>0.0</v>
      </c>
      <c r="O91" s="77">
        <v>0.0</v>
      </c>
      <c r="P91" s="78">
        <v>0.0</v>
      </c>
      <c r="Q91" s="77">
        <v>0.0</v>
      </c>
      <c r="R91" s="78">
        <v>0.0</v>
      </c>
      <c r="S91" s="77">
        <v>0.0</v>
      </c>
      <c r="T91" s="78">
        <v>0.0</v>
      </c>
      <c r="U91" s="77">
        <f t="shared" ref="U91:V91" si="43">M91+O91+Q91+S91</f>
        <v>0</v>
      </c>
      <c r="V91" s="81">
        <f t="shared" si="43"/>
        <v>0</v>
      </c>
      <c r="W91" s="73">
        <f t="shared" si="5"/>
        <v>0</v>
      </c>
      <c r="X91" s="82">
        <f t="shared" si="31"/>
        <v>0</v>
      </c>
      <c r="Y91" s="77">
        <f t="shared" si="6"/>
        <v>0</v>
      </c>
      <c r="Z91" s="81">
        <f t="shared" si="18"/>
        <v>0</v>
      </c>
      <c r="AA91" s="73">
        <f t="shared" si="7"/>
        <v>0</v>
      </c>
      <c r="AB91" s="73">
        <f t="shared" si="19"/>
        <v>0</v>
      </c>
      <c r="AC91" s="75" t="s">
        <v>37</v>
      </c>
    </row>
    <row r="92">
      <c r="A92" s="73"/>
      <c r="B92" s="74"/>
      <c r="C92" s="74"/>
      <c r="D92" s="75" t="s">
        <v>261</v>
      </c>
      <c r="E92" s="76" t="s">
        <v>262</v>
      </c>
      <c r="F92" s="76" t="s">
        <v>263</v>
      </c>
      <c r="G92" s="77">
        <v>102.0</v>
      </c>
      <c r="H92" s="78">
        <v>4.5E8</v>
      </c>
      <c r="I92" s="79">
        <v>0.0</v>
      </c>
      <c r="J92" s="80">
        <v>0.0</v>
      </c>
      <c r="K92" s="77">
        <v>32.0</v>
      </c>
      <c r="L92" s="78">
        <v>1.5E8</v>
      </c>
      <c r="M92" s="77">
        <v>2.0</v>
      </c>
      <c r="N92" s="78">
        <v>4410000.0</v>
      </c>
      <c r="O92" s="77">
        <v>0.0</v>
      </c>
      <c r="P92" s="78">
        <v>0.0</v>
      </c>
      <c r="Q92" s="77">
        <v>0.0</v>
      </c>
      <c r="R92" s="78">
        <v>0.0</v>
      </c>
      <c r="S92" s="77">
        <v>0.0</v>
      </c>
      <c r="T92" s="78">
        <v>0.0</v>
      </c>
      <c r="U92" s="77">
        <f t="shared" ref="U92:V92" si="44">M92+O92+Q92+S92</f>
        <v>2</v>
      </c>
      <c r="V92" s="81">
        <f t="shared" si="44"/>
        <v>4410000</v>
      </c>
      <c r="W92" s="73">
        <f t="shared" si="5"/>
        <v>6.25</v>
      </c>
      <c r="X92" s="82">
        <f t="shared" si="31"/>
        <v>2.94</v>
      </c>
      <c r="Y92" s="77">
        <f t="shared" si="6"/>
        <v>2</v>
      </c>
      <c r="Z92" s="81">
        <f t="shared" si="18"/>
        <v>4410000</v>
      </c>
      <c r="AA92" s="73">
        <f t="shared" si="7"/>
        <v>1.960784314</v>
      </c>
      <c r="AB92" s="73">
        <f t="shared" si="19"/>
        <v>0.98</v>
      </c>
      <c r="AC92" s="75" t="s">
        <v>37</v>
      </c>
    </row>
    <row r="93">
      <c r="A93" s="62"/>
      <c r="B93" s="63"/>
      <c r="C93" s="63"/>
      <c r="D93" s="64" t="s">
        <v>264</v>
      </c>
      <c r="E93" s="65" t="s">
        <v>265</v>
      </c>
      <c r="F93" s="65" t="s">
        <v>266</v>
      </c>
      <c r="G93" s="66">
        <f>SUM(G94:G98)+36+36</f>
        <v>243</v>
      </c>
      <c r="H93" s="71">
        <f>SUM(H94:H100)</f>
        <v>1046500000</v>
      </c>
      <c r="I93" s="68">
        <f>SUM(I94:I98)</f>
        <v>0</v>
      </c>
      <c r="J93" s="69">
        <f>SUM(J94:J100)</f>
        <v>0</v>
      </c>
      <c r="K93" s="66">
        <f>SUM(K94:K98)+12+12</f>
        <v>81</v>
      </c>
      <c r="L93" s="71">
        <f>SUM(L94:L100)</f>
        <v>497200000</v>
      </c>
      <c r="M93" s="70">
        <v>21.0</v>
      </c>
      <c r="N93" s="71">
        <f>SUM(N94:N100)</f>
        <v>176160884</v>
      </c>
      <c r="O93" s="66">
        <f>SUM(O94:O98)</f>
        <v>0</v>
      </c>
      <c r="P93" s="71">
        <f>SUM(P94:P100)</f>
        <v>0</v>
      </c>
      <c r="Q93" s="66">
        <f>SUM(Q94:Q98)</f>
        <v>0</v>
      </c>
      <c r="R93" s="71">
        <f>SUM(R94:R100)</f>
        <v>0</v>
      </c>
      <c r="S93" s="66">
        <f>SUM(S94:S98)</f>
        <v>0</v>
      </c>
      <c r="T93" s="71">
        <f>SUM(T94:T100)</f>
        <v>0</v>
      </c>
      <c r="U93" s="66">
        <f t="shared" ref="U93:V93" si="45">M93+O93+Q93+S93</f>
        <v>21</v>
      </c>
      <c r="V93" s="71">
        <f t="shared" si="45"/>
        <v>176160884</v>
      </c>
      <c r="W93" s="62">
        <f t="shared" si="5"/>
        <v>25.92592593</v>
      </c>
      <c r="X93" s="72">
        <f t="shared" si="31"/>
        <v>35.43058809</v>
      </c>
      <c r="Y93" s="66">
        <f t="shared" si="6"/>
        <v>21</v>
      </c>
      <c r="Z93" s="71">
        <f t="shared" si="18"/>
        <v>176160884</v>
      </c>
      <c r="AA93" s="62">
        <f t="shared" si="7"/>
        <v>8.641975309</v>
      </c>
      <c r="AB93" s="62">
        <f t="shared" si="19"/>
        <v>16.83333817</v>
      </c>
      <c r="AC93" s="64" t="s">
        <v>37</v>
      </c>
    </row>
    <row r="94">
      <c r="A94" s="73"/>
      <c r="B94" s="74"/>
      <c r="C94" s="74"/>
      <c r="D94" s="75" t="s">
        <v>268</v>
      </c>
      <c r="E94" s="76" t="s">
        <v>269</v>
      </c>
      <c r="F94" s="76" t="s">
        <v>270</v>
      </c>
      <c r="G94" s="77">
        <v>18.0</v>
      </c>
      <c r="H94" s="78">
        <v>1.65E7</v>
      </c>
      <c r="I94" s="79">
        <v>0.0</v>
      </c>
      <c r="J94" s="80">
        <v>0.0</v>
      </c>
      <c r="K94" s="77">
        <v>6.0</v>
      </c>
      <c r="L94" s="78">
        <v>5000000.0</v>
      </c>
      <c r="M94" s="77">
        <v>2.0</v>
      </c>
      <c r="N94" s="78">
        <v>2358300.0</v>
      </c>
      <c r="O94" s="77">
        <v>0.0</v>
      </c>
      <c r="P94" s="78">
        <v>0.0</v>
      </c>
      <c r="Q94" s="77">
        <v>0.0</v>
      </c>
      <c r="R94" s="78">
        <v>0.0</v>
      </c>
      <c r="S94" s="77">
        <v>0.0</v>
      </c>
      <c r="T94" s="78">
        <v>0.0</v>
      </c>
      <c r="U94" s="77">
        <f t="shared" ref="U94:V94" si="46">M94+O94+Q94+S94</f>
        <v>2</v>
      </c>
      <c r="V94" s="81">
        <f t="shared" si="46"/>
        <v>2358300</v>
      </c>
      <c r="W94" s="73">
        <f t="shared" si="5"/>
        <v>33.33333333</v>
      </c>
      <c r="X94" s="82">
        <f t="shared" si="31"/>
        <v>47.166</v>
      </c>
      <c r="Y94" s="77">
        <f t="shared" si="6"/>
        <v>2</v>
      </c>
      <c r="Z94" s="81">
        <f t="shared" si="18"/>
        <v>2358300</v>
      </c>
      <c r="AA94" s="73">
        <f t="shared" si="7"/>
        <v>11.11111111</v>
      </c>
      <c r="AB94" s="73">
        <f t="shared" si="19"/>
        <v>14.29272727</v>
      </c>
      <c r="AC94" s="75" t="s">
        <v>37</v>
      </c>
    </row>
    <row r="95">
      <c r="A95" s="73"/>
      <c r="B95" s="74"/>
      <c r="C95" s="74"/>
      <c r="D95" s="75" t="s">
        <v>271</v>
      </c>
      <c r="E95" s="76" t="s">
        <v>272</v>
      </c>
      <c r="F95" s="76" t="s">
        <v>273</v>
      </c>
      <c r="G95" s="77">
        <v>45.0</v>
      </c>
      <c r="H95" s="78">
        <v>1.65E8</v>
      </c>
      <c r="I95" s="79">
        <v>0.0</v>
      </c>
      <c r="J95" s="80">
        <v>0.0</v>
      </c>
      <c r="K95" s="77">
        <v>15.0</v>
      </c>
      <c r="L95" s="78">
        <v>1.55E8</v>
      </c>
      <c r="M95" s="77">
        <v>5.0</v>
      </c>
      <c r="N95" s="78">
        <v>1.005652E8</v>
      </c>
      <c r="O95" s="77">
        <v>0.0</v>
      </c>
      <c r="P95" s="78">
        <v>0.0</v>
      </c>
      <c r="Q95" s="77">
        <v>0.0</v>
      </c>
      <c r="R95" s="78">
        <v>0.0</v>
      </c>
      <c r="S95" s="77">
        <v>0.0</v>
      </c>
      <c r="T95" s="78">
        <v>0.0</v>
      </c>
      <c r="U95" s="77">
        <f t="shared" ref="U95:V95" si="47">M95+O95+Q95+S95</f>
        <v>5</v>
      </c>
      <c r="V95" s="81">
        <f t="shared" si="47"/>
        <v>100565200</v>
      </c>
      <c r="W95" s="73">
        <f t="shared" si="5"/>
        <v>33.33333333</v>
      </c>
      <c r="X95" s="82">
        <f t="shared" si="31"/>
        <v>64.88077419</v>
      </c>
      <c r="Y95" s="77">
        <f t="shared" si="6"/>
        <v>5</v>
      </c>
      <c r="Z95" s="81">
        <f t="shared" si="18"/>
        <v>100565200</v>
      </c>
      <c r="AA95" s="73">
        <f t="shared" si="7"/>
        <v>11.11111111</v>
      </c>
      <c r="AB95" s="73">
        <f t="shared" si="19"/>
        <v>60.94860606</v>
      </c>
      <c r="AC95" s="75" t="s">
        <v>37</v>
      </c>
    </row>
    <row r="96">
      <c r="A96" s="73"/>
      <c r="B96" s="74"/>
      <c r="C96" s="74"/>
      <c r="D96" s="75" t="s">
        <v>274</v>
      </c>
      <c r="E96" s="76" t="s">
        <v>275</v>
      </c>
      <c r="F96" s="76" t="s">
        <v>276</v>
      </c>
      <c r="G96" s="77">
        <v>36.0</v>
      </c>
      <c r="H96" s="78">
        <v>3.0E7</v>
      </c>
      <c r="I96" s="79">
        <v>0.0</v>
      </c>
      <c r="J96" s="80">
        <v>0.0</v>
      </c>
      <c r="K96" s="77">
        <v>12.0</v>
      </c>
      <c r="L96" s="78">
        <v>1.2E7</v>
      </c>
      <c r="M96" s="77">
        <v>3.0</v>
      </c>
      <c r="N96" s="78">
        <v>2164300.0</v>
      </c>
      <c r="O96" s="77">
        <v>0.0</v>
      </c>
      <c r="P96" s="78">
        <v>0.0</v>
      </c>
      <c r="Q96" s="77">
        <v>0.0</v>
      </c>
      <c r="R96" s="78">
        <v>0.0</v>
      </c>
      <c r="S96" s="77">
        <v>0.0</v>
      </c>
      <c r="T96" s="78">
        <v>0.0</v>
      </c>
      <c r="U96" s="77">
        <f t="shared" ref="U96:V96" si="48">M96+O96+Q96+S96</f>
        <v>3</v>
      </c>
      <c r="V96" s="81">
        <f t="shared" si="48"/>
        <v>2164300</v>
      </c>
      <c r="W96" s="73">
        <f t="shared" si="5"/>
        <v>25</v>
      </c>
      <c r="X96" s="82">
        <f t="shared" si="31"/>
        <v>18.03583333</v>
      </c>
      <c r="Y96" s="77">
        <f t="shared" si="6"/>
        <v>3</v>
      </c>
      <c r="Z96" s="81">
        <f t="shared" si="18"/>
        <v>2164300</v>
      </c>
      <c r="AA96" s="73">
        <f t="shared" si="7"/>
        <v>8.333333333</v>
      </c>
      <c r="AB96" s="73">
        <f t="shared" si="19"/>
        <v>7.214333333</v>
      </c>
      <c r="AC96" s="75" t="s">
        <v>37</v>
      </c>
    </row>
    <row r="97">
      <c r="A97" s="73"/>
      <c r="B97" s="74"/>
      <c r="C97" s="74"/>
      <c r="D97" s="75" t="s">
        <v>277</v>
      </c>
      <c r="E97" s="76" t="s">
        <v>278</v>
      </c>
      <c r="F97" s="76" t="s">
        <v>279</v>
      </c>
      <c r="G97" s="77">
        <v>36.0</v>
      </c>
      <c r="H97" s="78">
        <v>1.8E8</v>
      </c>
      <c r="I97" s="79">
        <v>0.0</v>
      </c>
      <c r="J97" s="80">
        <v>0.0</v>
      </c>
      <c r="K97" s="77">
        <v>12.0</v>
      </c>
      <c r="L97" s="78">
        <v>6.0E7</v>
      </c>
      <c r="M97" s="77">
        <v>2.0</v>
      </c>
      <c r="N97" s="78">
        <v>7101150.0</v>
      </c>
      <c r="O97" s="77">
        <v>0.0</v>
      </c>
      <c r="P97" s="78">
        <v>0.0</v>
      </c>
      <c r="Q97" s="77">
        <v>0.0</v>
      </c>
      <c r="R97" s="78">
        <v>0.0</v>
      </c>
      <c r="S97" s="77">
        <v>0.0</v>
      </c>
      <c r="T97" s="78">
        <v>0.0</v>
      </c>
      <c r="U97" s="77">
        <f t="shared" ref="U97:V97" si="49">M97+O97+Q97+S97</f>
        <v>2</v>
      </c>
      <c r="V97" s="81">
        <f t="shared" si="49"/>
        <v>7101150</v>
      </c>
      <c r="W97" s="73">
        <f t="shared" si="5"/>
        <v>16.66666667</v>
      </c>
      <c r="X97" s="82">
        <f t="shared" si="31"/>
        <v>11.83525</v>
      </c>
      <c r="Y97" s="77">
        <f t="shared" si="6"/>
        <v>2</v>
      </c>
      <c r="Z97" s="81">
        <f t="shared" si="18"/>
        <v>7101150</v>
      </c>
      <c r="AA97" s="73">
        <f t="shared" si="7"/>
        <v>5.555555556</v>
      </c>
      <c r="AB97" s="73">
        <f t="shared" si="19"/>
        <v>3.945083333</v>
      </c>
      <c r="AC97" s="75" t="s">
        <v>37</v>
      </c>
    </row>
    <row r="98">
      <c r="A98" s="73"/>
      <c r="B98" s="74"/>
      <c r="C98" s="74"/>
      <c r="D98" s="75" t="s">
        <v>280</v>
      </c>
      <c r="E98" s="76" t="s">
        <v>281</v>
      </c>
      <c r="F98" s="76" t="s">
        <v>282</v>
      </c>
      <c r="G98" s="77">
        <v>36.0</v>
      </c>
      <c r="H98" s="78">
        <v>3.3E7</v>
      </c>
      <c r="I98" s="79">
        <v>0.0</v>
      </c>
      <c r="J98" s="80">
        <v>0.0</v>
      </c>
      <c r="K98" s="77">
        <v>12.0</v>
      </c>
      <c r="L98" s="78">
        <v>1.0E7</v>
      </c>
      <c r="M98" s="77">
        <v>3.0</v>
      </c>
      <c r="N98" s="78">
        <v>3132650.0</v>
      </c>
      <c r="O98" s="77">
        <v>0.0</v>
      </c>
      <c r="P98" s="78">
        <v>0.0</v>
      </c>
      <c r="Q98" s="77">
        <v>0.0</v>
      </c>
      <c r="R98" s="78">
        <v>0.0</v>
      </c>
      <c r="S98" s="77">
        <v>0.0</v>
      </c>
      <c r="T98" s="78">
        <v>0.0</v>
      </c>
      <c r="U98" s="77">
        <f t="shared" ref="U98:V98" si="50">M98+O98+Q98+S98</f>
        <v>3</v>
      </c>
      <c r="V98" s="81">
        <f t="shared" si="50"/>
        <v>3132650</v>
      </c>
      <c r="W98" s="73">
        <f t="shared" si="5"/>
        <v>25</v>
      </c>
      <c r="X98" s="82">
        <f t="shared" si="31"/>
        <v>31.3265</v>
      </c>
      <c r="Y98" s="77">
        <f t="shared" si="6"/>
        <v>3</v>
      </c>
      <c r="Z98" s="81">
        <f t="shared" si="18"/>
        <v>3132650</v>
      </c>
      <c r="AA98" s="73">
        <f t="shared" si="7"/>
        <v>8.333333333</v>
      </c>
      <c r="AB98" s="73">
        <f t="shared" si="19"/>
        <v>9.492878788</v>
      </c>
      <c r="AC98" s="75" t="s">
        <v>37</v>
      </c>
    </row>
    <row r="99">
      <c r="A99" s="73"/>
      <c r="B99" s="74"/>
      <c r="C99" s="74"/>
      <c r="D99" s="75" t="s">
        <v>283</v>
      </c>
      <c r="E99" s="76" t="s">
        <v>284</v>
      </c>
      <c r="F99" s="76" t="s">
        <v>285</v>
      </c>
      <c r="G99" s="77">
        <v>108.0</v>
      </c>
      <c r="H99" s="78">
        <v>1.65E7</v>
      </c>
      <c r="I99" s="79">
        <v>0.0</v>
      </c>
      <c r="J99" s="80">
        <v>0.0</v>
      </c>
      <c r="K99" s="77">
        <v>36.0</v>
      </c>
      <c r="L99" s="78">
        <v>5200000.0</v>
      </c>
      <c r="M99" s="77">
        <v>9.0</v>
      </c>
      <c r="N99" s="78">
        <v>1155000.0</v>
      </c>
      <c r="O99" s="77">
        <v>0.0</v>
      </c>
      <c r="P99" s="78">
        <v>0.0</v>
      </c>
      <c r="Q99" s="77">
        <v>0.0</v>
      </c>
      <c r="R99" s="78">
        <v>0.0</v>
      </c>
      <c r="S99" s="77">
        <v>0.0</v>
      </c>
      <c r="T99" s="78">
        <v>0.0</v>
      </c>
      <c r="U99" s="77">
        <f t="shared" ref="U99:V99" si="51">M99+O99+Q99+S99</f>
        <v>9</v>
      </c>
      <c r="V99" s="81">
        <f t="shared" si="51"/>
        <v>1155000</v>
      </c>
      <c r="W99" s="73">
        <f t="shared" si="5"/>
        <v>25</v>
      </c>
      <c r="X99" s="82">
        <f t="shared" si="31"/>
        <v>22.21153846</v>
      </c>
      <c r="Y99" s="77">
        <f t="shared" si="6"/>
        <v>9</v>
      </c>
      <c r="Z99" s="81">
        <f t="shared" si="18"/>
        <v>1155000</v>
      </c>
      <c r="AA99" s="73">
        <f t="shared" si="7"/>
        <v>8.333333333</v>
      </c>
      <c r="AB99" s="73">
        <f t="shared" si="19"/>
        <v>7</v>
      </c>
      <c r="AC99" s="75" t="s">
        <v>37</v>
      </c>
    </row>
    <row r="100">
      <c r="A100" s="73"/>
      <c r="B100" s="74"/>
      <c r="C100" s="74"/>
      <c r="D100" s="75" t="s">
        <v>286</v>
      </c>
      <c r="E100" s="76" t="s">
        <v>287</v>
      </c>
      <c r="F100" s="76" t="s">
        <v>288</v>
      </c>
      <c r="G100" s="77">
        <v>36.0</v>
      </c>
      <c r="H100" s="78">
        <v>6.055E8</v>
      </c>
      <c r="I100" s="79">
        <v>0.0</v>
      </c>
      <c r="J100" s="80">
        <v>0.0</v>
      </c>
      <c r="K100" s="77">
        <v>12.0</v>
      </c>
      <c r="L100" s="78">
        <v>2.5E8</v>
      </c>
      <c r="M100" s="77">
        <v>3.0</v>
      </c>
      <c r="N100" s="78">
        <v>5.9684284E7</v>
      </c>
      <c r="O100" s="77">
        <v>0.0</v>
      </c>
      <c r="P100" s="78">
        <v>0.0</v>
      </c>
      <c r="Q100" s="77">
        <v>0.0</v>
      </c>
      <c r="R100" s="78">
        <v>0.0</v>
      </c>
      <c r="S100" s="77">
        <v>0.0</v>
      </c>
      <c r="T100" s="78">
        <v>0.0</v>
      </c>
      <c r="U100" s="77">
        <f t="shared" ref="U100:V100" si="52">M100+O100+Q100+S100</f>
        <v>3</v>
      </c>
      <c r="V100" s="81">
        <f t="shared" si="52"/>
        <v>59684284</v>
      </c>
      <c r="W100" s="73">
        <f t="shared" si="5"/>
        <v>25</v>
      </c>
      <c r="X100" s="82">
        <f t="shared" si="31"/>
        <v>23.8737136</v>
      </c>
      <c r="Y100" s="77">
        <f t="shared" si="6"/>
        <v>3</v>
      </c>
      <c r="Z100" s="81">
        <f t="shared" si="18"/>
        <v>59684284</v>
      </c>
      <c r="AA100" s="73">
        <f t="shared" si="7"/>
        <v>8.333333333</v>
      </c>
      <c r="AB100" s="73">
        <f t="shared" si="19"/>
        <v>9.857024608</v>
      </c>
      <c r="AC100" s="75" t="s">
        <v>37</v>
      </c>
    </row>
    <row r="101">
      <c r="A101" s="62"/>
      <c r="B101" s="63"/>
      <c r="C101" s="63"/>
      <c r="D101" s="64" t="s">
        <v>289</v>
      </c>
      <c r="E101" s="65" t="s">
        <v>290</v>
      </c>
      <c r="F101" s="65" t="s">
        <v>291</v>
      </c>
      <c r="G101" s="66">
        <f t="shared" ref="G101:T101" si="53">SUM(G102:G104)</f>
        <v>111</v>
      </c>
      <c r="H101" s="71">
        <f t="shared" si="53"/>
        <v>557100000</v>
      </c>
      <c r="I101" s="68">
        <f t="shared" si="53"/>
        <v>0</v>
      </c>
      <c r="J101" s="69">
        <f t="shared" si="53"/>
        <v>0</v>
      </c>
      <c r="K101" s="66">
        <f t="shared" si="53"/>
        <v>37</v>
      </c>
      <c r="L101" s="71">
        <f t="shared" si="53"/>
        <v>173000000</v>
      </c>
      <c r="M101" s="66">
        <f t="shared" si="53"/>
        <v>11</v>
      </c>
      <c r="N101" s="71">
        <f t="shared" si="53"/>
        <v>36239883</v>
      </c>
      <c r="O101" s="66">
        <f t="shared" si="53"/>
        <v>0</v>
      </c>
      <c r="P101" s="71">
        <f t="shared" si="53"/>
        <v>0</v>
      </c>
      <c r="Q101" s="66">
        <f t="shared" si="53"/>
        <v>0</v>
      </c>
      <c r="R101" s="71">
        <f t="shared" si="53"/>
        <v>0</v>
      </c>
      <c r="S101" s="66">
        <f t="shared" si="53"/>
        <v>0</v>
      </c>
      <c r="T101" s="71">
        <f t="shared" si="53"/>
        <v>0</v>
      </c>
      <c r="U101" s="66">
        <f t="shared" ref="U101:V101" si="54">M101+O101+Q101+S101</f>
        <v>11</v>
      </c>
      <c r="V101" s="71">
        <f t="shared" si="54"/>
        <v>36239883</v>
      </c>
      <c r="W101" s="62">
        <f t="shared" si="5"/>
        <v>29.72972973</v>
      </c>
      <c r="X101" s="72">
        <f t="shared" si="31"/>
        <v>20.94790925</v>
      </c>
      <c r="Y101" s="66">
        <f t="shared" si="6"/>
        <v>11</v>
      </c>
      <c r="Z101" s="71">
        <f t="shared" si="18"/>
        <v>36239883</v>
      </c>
      <c r="AA101" s="62">
        <f t="shared" si="7"/>
        <v>9.90990991</v>
      </c>
      <c r="AB101" s="62">
        <f t="shared" si="19"/>
        <v>6.505094777</v>
      </c>
      <c r="AC101" s="64" t="s">
        <v>37</v>
      </c>
    </row>
    <row r="102">
      <c r="A102" s="73"/>
      <c r="B102" s="74"/>
      <c r="C102" s="74"/>
      <c r="D102" s="75" t="s">
        <v>292</v>
      </c>
      <c r="E102" s="76" t="s">
        <v>293</v>
      </c>
      <c r="F102" s="76" t="s">
        <v>294</v>
      </c>
      <c r="G102" s="77">
        <v>36.0</v>
      </c>
      <c r="H102" s="78">
        <v>2.25E8</v>
      </c>
      <c r="I102" s="79">
        <v>0.0</v>
      </c>
      <c r="J102" s="80">
        <v>0.0</v>
      </c>
      <c r="K102" s="77">
        <v>12.0</v>
      </c>
      <c r="L102" s="78">
        <v>7.0E7</v>
      </c>
      <c r="M102" s="77">
        <v>3.0</v>
      </c>
      <c r="N102" s="78">
        <v>1.5569683E7</v>
      </c>
      <c r="O102" s="77">
        <v>0.0</v>
      </c>
      <c r="P102" s="78">
        <v>0.0</v>
      </c>
      <c r="Q102" s="77">
        <v>0.0</v>
      </c>
      <c r="R102" s="78">
        <v>0.0</v>
      </c>
      <c r="S102" s="77">
        <v>0.0</v>
      </c>
      <c r="T102" s="78">
        <v>0.0</v>
      </c>
      <c r="U102" s="77">
        <f t="shared" ref="U102:V102" si="55">M102+O102+Q102+S102</f>
        <v>3</v>
      </c>
      <c r="V102" s="81">
        <f t="shared" si="55"/>
        <v>15569683</v>
      </c>
      <c r="W102" s="73">
        <f t="shared" si="5"/>
        <v>25</v>
      </c>
      <c r="X102" s="82">
        <f t="shared" si="31"/>
        <v>22.24240429</v>
      </c>
      <c r="Y102" s="77">
        <f t="shared" si="6"/>
        <v>3</v>
      </c>
      <c r="Z102" s="81">
        <f t="shared" si="18"/>
        <v>15569683</v>
      </c>
      <c r="AA102" s="73">
        <f t="shared" si="7"/>
        <v>8.333333333</v>
      </c>
      <c r="AB102" s="73">
        <f t="shared" si="19"/>
        <v>6.919859111</v>
      </c>
      <c r="AC102" s="75" t="s">
        <v>37</v>
      </c>
    </row>
    <row r="103">
      <c r="A103" s="73"/>
      <c r="B103" s="74"/>
      <c r="C103" s="74"/>
      <c r="D103" s="75" t="s">
        <v>295</v>
      </c>
      <c r="E103" s="76" t="s">
        <v>296</v>
      </c>
      <c r="F103" s="76" t="s">
        <v>297</v>
      </c>
      <c r="G103" s="77">
        <v>36.0</v>
      </c>
      <c r="H103" s="78">
        <v>6.0E7</v>
      </c>
      <c r="I103" s="79">
        <v>0.0</v>
      </c>
      <c r="J103" s="80">
        <v>0.0</v>
      </c>
      <c r="K103" s="77">
        <v>12.0</v>
      </c>
      <c r="L103" s="78">
        <v>2.0E7</v>
      </c>
      <c r="M103" s="77">
        <v>5.0</v>
      </c>
      <c r="N103" s="78">
        <v>8550200.0</v>
      </c>
      <c r="O103" s="77">
        <v>0.0</v>
      </c>
      <c r="P103" s="78">
        <v>0.0</v>
      </c>
      <c r="Q103" s="77">
        <v>0.0</v>
      </c>
      <c r="R103" s="78">
        <v>0.0</v>
      </c>
      <c r="S103" s="77">
        <v>0.0</v>
      </c>
      <c r="T103" s="78">
        <v>0.0</v>
      </c>
      <c r="U103" s="77">
        <f t="shared" ref="U103:V103" si="56">M103+O103+Q103+S103</f>
        <v>5</v>
      </c>
      <c r="V103" s="81">
        <f t="shared" si="56"/>
        <v>8550200</v>
      </c>
      <c r="W103" s="73">
        <f t="shared" si="5"/>
        <v>41.66666667</v>
      </c>
      <c r="X103" s="82">
        <f t="shared" si="31"/>
        <v>42.751</v>
      </c>
      <c r="Y103" s="77">
        <f t="shared" si="6"/>
        <v>5</v>
      </c>
      <c r="Z103" s="81">
        <f t="shared" si="18"/>
        <v>8550200</v>
      </c>
      <c r="AA103" s="73">
        <f t="shared" si="7"/>
        <v>13.88888889</v>
      </c>
      <c r="AB103" s="73">
        <f t="shared" si="19"/>
        <v>14.25033333</v>
      </c>
      <c r="AC103" s="75" t="s">
        <v>37</v>
      </c>
    </row>
    <row r="104">
      <c r="A104" s="73"/>
      <c r="B104" s="74"/>
      <c r="C104" s="74"/>
      <c r="D104" s="75" t="s">
        <v>298</v>
      </c>
      <c r="E104" s="76" t="s">
        <v>299</v>
      </c>
      <c r="F104" s="76" t="s">
        <v>300</v>
      </c>
      <c r="G104" s="77">
        <v>39.0</v>
      </c>
      <c r="H104" s="78">
        <v>2.721E8</v>
      </c>
      <c r="I104" s="79">
        <v>0.0</v>
      </c>
      <c r="J104" s="80">
        <v>0.0</v>
      </c>
      <c r="K104" s="77">
        <v>13.0</v>
      </c>
      <c r="L104" s="78">
        <v>8.3E7</v>
      </c>
      <c r="M104" s="77">
        <v>3.0</v>
      </c>
      <c r="N104" s="78">
        <v>1.212E7</v>
      </c>
      <c r="O104" s="77">
        <v>0.0</v>
      </c>
      <c r="P104" s="78">
        <v>0.0</v>
      </c>
      <c r="Q104" s="77">
        <v>0.0</v>
      </c>
      <c r="R104" s="78">
        <v>0.0</v>
      </c>
      <c r="S104" s="77">
        <v>0.0</v>
      </c>
      <c r="T104" s="78">
        <v>0.0</v>
      </c>
      <c r="U104" s="77">
        <f t="shared" ref="U104:V104" si="57">M104+O104+Q104+S104</f>
        <v>3</v>
      </c>
      <c r="V104" s="81">
        <f t="shared" si="57"/>
        <v>12120000</v>
      </c>
      <c r="W104" s="73">
        <f t="shared" si="5"/>
        <v>23.07692308</v>
      </c>
      <c r="X104" s="82">
        <f t="shared" si="31"/>
        <v>14.60240964</v>
      </c>
      <c r="Y104" s="77">
        <f t="shared" si="6"/>
        <v>3</v>
      </c>
      <c r="Z104" s="81">
        <f t="shared" si="18"/>
        <v>12120000</v>
      </c>
      <c r="AA104" s="73">
        <f t="shared" si="7"/>
        <v>7.692307692</v>
      </c>
      <c r="AB104" s="73">
        <f t="shared" si="19"/>
        <v>4.454244763</v>
      </c>
      <c r="AC104" s="75" t="s">
        <v>37</v>
      </c>
    </row>
    <row r="105">
      <c r="A105" s="62"/>
      <c r="B105" s="63"/>
      <c r="C105" s="63"/>
      <c r="D105" s="64" t="s">
        <v>301</v>
      </c>
      <c r="E105" s="65" t="s">
        <v>302</v>
      </c>
      <c r="F105" s="65" t="s">
        <v>303</v>
      </c>
      <c r="G105" s="66">
        <f t="shared" ref="G105:T105" si="58">SUM(G106:G107)</f>
        <v>60</v>
      </c>
      <c r="H105" s="71">
        <f t="shared" si="58"/>
        <v>471000000</v>
      </c>
      <c r="I105" s="68">
        <f t="shared" si="58"/>
        <v>0</v>
      </c>
      <c r="J105" s="69">
        <f t="shared" si="58"/>
        <v>0</v>
      </c>
      <c r="K105" s="66">
        <f t="shared" si="58"/>
        <v>20</v>
      </c>
      <c r="L105" s="71">
        <f t="shared" si="58"/>
        <v>152000000</v>
      </c>
      <c r="M105" s="66">
        <f t="shared" si="58"/>
        <v>0</v>
      </c>
      <c r="N105" s="71">
        <f t="shared" si="58"/>
        <v>24425485</v>
      </c>
      <c r="O105" s="66">
        <f t="shared" si="58"/>
        <v>0</v>
      </c>
      <c r="P105" s="71">
        <f t="shared" si="58"/>
        <v>0</v>
      </c>
      <c r="Q105" s="66">
        <f t="shared" si="58"/>
        <v>0</v>
      </c>
      <c r="R105" s="71">
        <f t="shared" si="58"/>
        <v>0</v>
      </c>
      <c r="S105" s="66">
        <f t="shared" si="58"/>
        <v>0</v>
      </c>
      <c r="T105" s="71">
        <f t="shared" si="58"/>
        <v>0</v>
      </c>
      <c r="U105" s="66">
        <f t="shared" ref="U105:V105" si="59">M105+O105+Q105+S105</f>
        <v>0</v>
      </c>
      <c r="V105" s="71">
        <f t="shared" si="59"/>
        <v>24425485</v>
      </c>
      <c r="W105" s="62">
        <f t="shared" si="5"/>
        <v>0</v>
      </c>
      <c r="X105" s="72">
        <f t="shared" si="31"/>
        <v>16.06939803</v>
      </c>
      <c r="Y105" s="66">
        <f t="shared" si="6"/>
        <v>0</v>
      </c>
      <c r="Z105" s="71">
        <f t="shared" si="18"/>
        <v>24425485</v>
      </c>
      <c r="AA105" s="62">
        <f t="shared" si="7"/>
        <v>0</v>
      </c>
      <c r="AB105" s="62">
        <f t="shared" si="19"/>
        <v>5.185877919</v>
      </c>
      <c r="AC105" s="64" t="s">
        <v>37</v>
      </c>
    </row>
    <row r="106">
      <c r="A106" s="73"/>
      <c r="B106" s="74"/>
      <c r="C106" s="74"/>
      <c r="D106" s="75" t="s">
        <v>305</v>
      </c>
      <c r="E106" s="76" t="s">
        <v>306</v>
      </c>
      <c r="F106" s="76" t="s">
        <v>307</v>
      </c>
      <c r="G106" s="77">
        <v>57.0</v>
      </c>
      <c r="H106" s="78">
        <v>4.35E8</v>
      </c>
      <c r="I106" s="79">
        <v>0.0</v>
      </c>
      <c r="J106" s="80">
        <v>0.0</v>
      </c>
      <c r="K106" s="77">
        <v>19.0</v>
      </c>
      <c r="L106" s="78">
        <v>1.4E8</v>
      </c>
      <c r="M106" s="77">
        <v>0.0</v>
      </c>
      <c r="N106" s="78">
        <v>2.2577485E7</v>
      </c>
      <c r="O106" s="77">
        <v>0.0</v>
      </c>
      <c r="P106" s="78">
        <v>0.0</v>
      </c>
      <c r="Q106" s="77">
        <v>0.0</v>
      </c>
      <c r="R106" s="78">
        <v>0.0</v>
      </c>
      <c r="S106" s="77">
        <v>0.0</v>
      </c>
      <c r="T106" s="78">
        <v>0.0</v>
      </c>
      <c r="U106" s="77">
        <f t="shared" ref="U106:V106" si="60">M106+O106+Q106+S106</f>
        <v>0</v>
      </c>
      <c r="V106" s="81">
        <f t="shared" si="60"/>
        <v>22577485</v>
      </c>
      <c r="W106" s="73">
        <f t="shared" si="5"/>
        <v>0</v>
      </c>
      <c r="X106" s="82">
        <f t="shared" si="31"/>
        <v>16.126775</v>
      </c>
      <c r="Y106" s="77">
        <f t="shared" si="6"/>
        <v>0</v>
      </c>
      <c r="Z106" s="81">
        <f t="shared" si="18"/>
        <v>22577485</v>
      </c>
      <c r="AA106" s="73">
        <f t="shared" si="7"/>
        <v>0</v>
      </c>
      <c r="AB106" s="73">
        <f t="shared" si="19"/>
        <v>5.190226437</v>
      </c>
      <c r="AC106" s="75" t="s">
        <v>37</v>
      </c>
    </row>
    <row r="107">
      <c r="A107" s="73"/>
      <c r="B107" s="74"/>
      <c r="C107" s="74"/>
      <c r="D107" s="75" t="s">
        <v>308</v>
      </c>
      <c r="E107" s="76" t="s">
        <v>309</v>
      </c>
      <c r="F107" s="76" t="s">
        <v>310</v>
      </c>
      <c r="G107" s="77">
        <v>3.0</v>
      </c>
      <c r="H107" s="78">
        <v>3.6E7</v>
      </c>
      <c r="I107" s="79">
        <v>0.0</v>
      </c>
      <c r="J107" s="80">
        <v>0.0</v>
      </c>
      <c r="K107" s="77">
        <v>1.0</v>
      </c>
      <c r="L107" s="78">
        <v>1.2E7</v>
      </c>
      <c r="M107" s="77">
        <v>0.0</v>
      </c>
      <c r="N107" s="78">
        <v>1848000.0</v>
      </c>
      <c r="O107" s="77">
        <v>0.0</v>
      </c>
      <c r="P107" s="78">
        <v>0.0</v>
      </c>
      <c r="Q107" s="77">
        <v>0.0</v>
      </c>
      <c r="R107" s="78">
        <v>0.0</v>
      </c>
      <c r="S107" s="77">
        <v>0.0</v>
      </c>
      <c r="T107" s="78">
        <v>0.0</v>
      </c>
      <c r="U107" s="77">
        <f t="shared" ref="U107:V107" si="61">M107+O107+Q107+S107</f>
        <v>0</v>
      </c>
      <c r="V107" s="81">
        <f t="shared" si="61"/>
        <v>1848000</v>
      </c>
      <c r="W107" s="73">
        <f t="shared" si="5"/>
        <v>0</v>
      </c>
      <c r="X107" s="82">
        <f t="shared" si="31"/>
        <v>15.4</v>
      </c>
      <c r="Y107" s="77">
        <f t="shared" si="6"/>
        <v>0</v>
      </c>
      <c r="Z107" s="81">
        <f t="shared" si="18"/>
        <v>1848000</v>
      </c>
      <c r="AA107" s="73">
        <f t="shared" si="7"/>
        <v>0</v>
      </c>
      <c r="AB107" s="73">
        <f t="shared" si="19"/>
        <v>5.133333333</v>
      </c>
      <c r="AC107" s="75" t="s">
        <v>37</v>
      </c>
    </row>
    <row r="108">
      <c r="A108" s="116"/>
      <c r="B108" s="116"/>
      <c r="C108" s="116"/>
      <c r="D108" s="116"/>
      <c r="E108" s="116"/>
      <c r="F108" s="92"/>
      <c r="G108" s="93"/>
      <c r="H108" s="93">
        <f>H82+H66+H35+H18</f>
        <v>30381673040</v>
      </c>
      <c r="I108" s="49"/>
      <c r="J108" s="49">
        <f>J82+J66+J35+J18</f>
        <v>0</v>
      </c>
      <c r="K108" s="93"/>
      <c r="L108" s="93">
        <f>L82+L66+L35+L18</f>
        <v>11130939641</v>
      </c>
      <c r="M108" s="93"/>
      <c r="N108" s="93">
        <f>N82+N66+N35+N18</f>
        <v>1231326429</v>
      </c>
      <c r="O108" s="93"/>
      <c r="P108" s="93">
        <f>P82+P66+P35+P18</f>
        <v>0</v>
      </c>
      <c r="Q108" s="93"/>
      <c r="R108" s="93">
        <f>R82+R66+R35+R18</f>
        <v>0</v>
      </c>
      <c r="S108" s="93"/>
      <c r="T108" s="93">
        <f>T82+T66+T35+T18</f>
        <v>0</v>
      </c>
      <c r="U108" s="92"/>
      <c r="V108" s="93">
        <f>V82+V66+V35+V18</f>
        <v>1231326429</v>
      </c>
      <c r="W108" s="94">
        <f>AVERAGE(W82,W66,W35,W36,W18,W19)</f>
        <v>0</v>
      </c>
      <c r="X108" s="94">
        <f t="shared" si="31"/>
        <v>11.06219662</v>
      </c>
      <c r="Y108" s="94">
        <f>AVERAGE(Y82,Y66,Y35,Y36,Y18,Y19)</f>
        <v>0</v>
      </c>
      <c r="Z108" s="93">
        <f>Z82+Z66+Z35+Z18</f>
        <v>1231326429</v>
      </c>
      <c r="AA108" s="94">
        <f>AVERAGE(AA82,AA66,AA35,AA36,AA18,AA19)</f>
        <v>0</v>
      </c>
      <c r="AB108" s="92"/>
      <c r="AC108" s="95" t="s">
        <v>37</v>
      </c>
    </row>
    <row r="109">
      <c r="A109" s="117"/>
      <c r="B109" s="118"/>
      <c r="C109" s="118"/>
      <c r="D109" s="118"/>
      <c r="E109" s="118"/>
      <c r="F109" s="119" t="s">
        <v>311</v>
      </c>
      <c r="G109" s="15"/>
      <c r="H109" s="15"/>
      <c r="I109" s="15"/>
      <c r="J109" s="15"/>
      <c r="K109" s="15"/>
      <c r="L109" s="16"/>
      <c r="M109" s="99"/>
      <c r="N109" s="99"/>
      <c r="O109" s="99"/>
      <c r="P109" s="99"/>
      <c r="Q109" s="99"/>
      <c r="R109" s="99"/>
      <c r="S109" s="99"/>
      <c r="T109" s="99"/>
      <c r="U109" s="97"/>
      <c r="V109" s="97"/>
      <c r="W109" s="100">
        <f t="shared" ref="W109:Y109" si="62">W108</f>
        <v>0</v>
      </c>
      <c r="X109" s="100">
        <f t="shared" si="62"/>
        <v>11.06219662</v>
      </c>
      <c r="Y109" s="100">
        <f t="shared" si="62"/>
        <v>0</v>
      </c>
      <c r="Z109" s="101"/>
      <c r="AA109" s="100">
        <f>AA108</f>
        <v>0</v>
      </c>
      <c r="AB109" s="97"/>
      <c r="AC109" s="95" t="s">
        <v>37</v>
      </c>
    </row>
    <row r="110">
      <c r="A110" s="120" t="s">
        <v>312</v>
      </c>
      <c r="B110" s="19"/>
      <c r="C110" s="19"/>
      <c r="D110" s="19"/>
      <c r="E110" s="121" t="s">
        <v>350</v>
      </c>
      <c r="F110" s="122"/>
      <c r="G110" s="123"/>
      <c r="H110" s="123"/>
      <c r="I110" s="123"/>
      <c r="J110" s="123"/>
      <c r="K110" s="123"/>
      <c r="L110" s="123"/>
      <c r="M110" s="123"/>
      <c r="N110" s="123"/>
      <c r="O110" s="123"/>
      <c r="P110" s="123"/>
      <c r="Q110" s="123"/>
      <c r="R110" s="123"/>
      <c r="S110" s="123"/>
      <c r="T110" s="123"/>
      <c r="U110" s="122"/>
      <c r="V110" s="123"/>
      <c r="W110" s="124"/>
      <c r="X110" s="124"/>
      <c r="Y110" s="123"/>
      <c r="Z110" s="123"/>
      <c r="AA110" s="122"/>
      <c r="AB110" s="122"/>
      <c r="AC110" s="125"/>
    </row>
    <row r="111">
      <c r="A111" s="120" t="s">
        <v>314</v>
      </c>
      <c r="B111" s="19"/>
      <c r="C111" s="19"/>
      <c r="D111" s="19"/>
      <c r="E111" s="124" t="s">
        <v>351</v>
      </c>
      <c r="F111" s="122"/>
      <c r="G111" s="123"/>
      <c r="H111" s="123"/>
      <c r="I111" s="123"/>
      <c r="J111" s="123"/>
      <c r="K111" s="123"/>
      <c r="L111" s="123"/>
      <c r="M111" s="123"/>
      <c r="N111" s="123"/>
      <c r="O111" s="123"/>
      <c r="P111" s="123"/>
      <c r="Q111" s="123"/>
      <c r="R111" s="123"/>
      <c r="S111" s="123"/>
      <c r="T111" s="123"/>
      <c r="U111" s="122"/>
      <c r="V111" s="123"/>
      <c r="W111" s="124"/>
      <c r="X111" s="124"/>
      <c r="Y111" s="123"/>
      <c r="Z111" s="123"/>
      <c r="AA111" s="122"/>
      <c r="AB111" s="122"/>
      <c r="AC111" s="125"/>
    </row>
    <row r="112">
      <c r="A112" s="120" t="s">
        <v>316</v>
      </c>
      <c r="B112" s="19"/>
      <c r="C112" s="19"/>
      <c r="D112" s="19"/>
      <c r="E112" s="124" t="s">
        <v>347</v>
      </c>
      <c r="F112" s="122"/>
      <c r="G112" s="123"/>
      <c r="H112" s="123"/>
      <c r="I112" s="123"/>
      <c r="J112" s="123"/>
      <c r="K112" s="123"/>
      <c r="L112" s="123"/>
      <c r="M112" s="123"/>
      <c r="N112" s="123"/>
      <c r="O112" s="123"/>
      <c r="P112" s="123"/>
      <c r="Q112" s="123"/>
      <c r="R112" s="123"/>
      <c r="S112" s="123"/>
      <c r="T112" s="123"/>
      <c r="U112" s="122"/>
      <c r="V112" s="123"/>
      <c r="W112" s="124"/>
      <c r="X112" s="124"/>
      <c r="Y112" s="123"/>
      <c r="Z112" s="123"/>
      <c r="AA112" s="122"/>
      <c r="AB112" s="122"/>
      <c r="AC112" s="125"/>
    </row>
    <row r="113">
      <c r="A113" s="120" t="s">
        <v>318</v>
      </c>
      <c r="B113" s="19"/>
      <c r="C113" s="19"/>
      <c r="D113" s="19"/>
      <c r="E113" s="124" t="s">
        <v>347</v>
      </c>
      <c r="F113" s="122"/>
      <c r="G113" s="123"/>
      <c r="H113" s="123"/>
      <c r="I113" s="123"/>
      <c r="J113" s="123"/>
      <c r="K113" s="123"/>
      <c r="L113" s="123"/>
      <c r="M113" s="123"/>
      <c r="N113" s="123"/>
      <c r="O113" s="123"/>
      <c r="P113" s="123"/>
      <c r="Q113" s="123"/>
      <c r="R113" s="123"/>
      <c r="S113" s="123"/>
      <c r="T113" s="123"/>
      <c r="U113" s="122"/>
      <c r="V113" s="123"/>
      <c r="W113" s="124"/>
      <c r="X113" s="124"/>
      <c r="Y113" s="123"/>
      <c r="Z113" s="123"/>
      <c r="AA113" s="122"/>
      <c r="AB113" s="122"/>
      <c r="AC113" s="125"/>
    </row>
  </sheetData>
  <mergeCells count="99">
    <mergeCell ref="K10:L11"/>
    <mergeCell ref="M11:N11"/>
    <mergeCell ref="O11:P11"/>
    <mergeCell ref="Q11:R11"/>
    <mergeCell ref="I10:J11"/>
    <mergeCell ref="M10:T10"/>
    <mergeCell ref="U10:V11"/>
    <mergeCell ref="W10:X11"/>
    <mergeCell ref="Y10:Z11"/>
    <mergeCell ref="AA10:AB11"/>
    <mergeCell ref="AC10:AC11"/>
    <mergeCell ref="S11:T11"/>
    <mergeCell ref="A10:A11"/>
    <mergeCell ref="B10:B11"/>
    <mergeCell ref="C10:C11"/>
    <mergeCell ref="D10:D11"/>
    <mergeCell ref="E10:E11"/>
    <mergeCell ref="F10:F11"/>
    <mergeCell ref="G10:H11"/>
    <mergeCell ref="W12:X12"/>
    <mergeCell ref="Y12:Z12"/>
    <mergeCell ref="AA12:AB12"/>
    <mergeCell ref="AC12:AC13"/>
    <mergeCell ref="I12:J12"/>
    <mergeCell ref="K12:L12"/>
    <mergeCell ref="M12:N12"/>
    <mergeCell ref="O12:P12"/>
    <mergeCell ref="Q12:R12"/>
    <mergeCell ref="S12:T12"/>
    <mergeCell ref="U12:V12"/>
    <mergeCell ref="X14:X15"/>
    <mergeCell ref="Z14:Z15"/>
    <mergeCell ref="AB14:AB15"/>
    <mergeCell ref="AC14:AC15"/>
    <mergeCell ref="J14:J15"/>
    <mergeCell ref="L14:L15"/>
    <mergeCell ref="N14:N15"/>
    <mergeCell ref="P14:P15"/>
    <mergeCell ref="R14:R15"/>
    <mergeCell ref="T14:T15"/>
    <mergeCell ref="V14:V15"/>
    <mergeCell ref="A16:A17"/>
    <mergeCell ref="B16:B17"/>
    <mergeCell ref="C16:C17"/>
    <mergeCell ref="D16:D17"/>
    <mergeCell ref="E16:E17"/>
    <mergeCell ref="B18:B19"/>
    <mergeCell ref="E18:E19"/>
    <mergeCell ref="A18:A19"/>
    <mergeCell ref="A35:A36"/>
    <mergeCell ref="B35:B36"/>
    <mergeCell ref="C35:C36"/>
    <mergeCell ref="D35:D36"/>
    <mergeCell ref="E35:E36"/>
    <mergeCell ref="H35:H36"/>
    <mergeCell ref="A12:A13"/>
    <mergeCell ref="B12:B13"/>
    <mergeCell ref="C12:C13"/>
    <mergeCell ref="D12:D13"/>
    <mergeCell ref="E12:E13"/>
    <mergeCell ref="F12:F13"/>
    <mergeCell ref="G12:H12"/>
    <mergeCell ref="A14:A15"/>
    <mergeCell ref="B14:B15"/>
    <mergeCell ref="C14:C15"/>
    <mergeCell ref="D14:D15"/>
    <mergeCell ref="E14:E15"/>
    <mergeCell ref="F14:F15"/>
    <mergeCell ref="H14:H15"/>
    <mergeCell ref="R18:R19"/>
    <mergeCell ref="T18:T19"/>
    <mergeCell ref="V18:V19"/>
    <mergeCell ref="X18:X19"/>
    <mergeCell ref="Z18:Z19"/>
    <mergeCell ref="AB18:AB19"/>
    <mergeCell ref="AC18:AC19"/>
    <mergeCell ref="C18:C19"/>
    <mergeCell ref="D18:D19"/>
    <mergeCell ref="H18:H19"/>
    <mergeCell ref="J18:J19"/>
    <mergeCell ref="L18:L19"/>
    <mergeCell ref="N18:N19"/>
    <mergeCell ref="P18:P19"/>
    <mergeCell ref="X35:X36"/>
    <mergeCell ref="Z35:Z36"/>
    <mergeCell ref="AB35:AB36"/>
    <mergeCell ref="AC35:AC36"/>
    <mergeCell ref="J35:J36"/>
    <mergeCell ref="L35:L36"/>
    <mergeCell ref="N35:N36"/>
    <mergeCell ref="P35:P36"/>
    <mergeCell ref="R35:R36"/>
    <mergeCell ref="T35:T36"/>
    <mergeCell ref="V35:V36"/>
    <mergeCell ref="F109:L109"/>
    <mergeCell ref="A110:D110"/>
    <mergeCell ref="A111:D111"/>
    <mergeCell ref="A112:D112"/>
    <mergeCell ref="A113:D11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3.0" topLeftCell="F14" activePane="bottomRight" state="frozen"/>
      <selection activeCell="F1" sqref="F1" pane="topRight"/>
      <selection activeCell="A14" sqref="A14" pane="bottomLeft"/>
      <selection activeCell="F14" sqref="F14" pane="bottomRight"/>
    </sheetView>
  </sheetViews>
  <sheetFormatPr customHeight="1" defaultColWidth="14.43" defaultRowHeight="15.0"/>
  <cols>
    <col customWidth="1" min="1" max="1" width="9.14"/>
    <col customWidth="1" min="2" max="2" width="23.43"/>
    <col customWidth="1" min="3" max="3" width="19.14"/>
    <col customWidth="1" min="4" max="4" width="19.71"/>
    <col customWidth="1" min="5" max="5" width="27.57"/>
    <col customWidth="1" min="6" max="6" width="40.14"/>
    <col customWidth="1" min="7" max="7" width="14.71"/>
    <col customWidth="1" min="8" max="8" width="20.43"/>
    <col customWidth="1" min="9" max="9" width="14.71"/>
    <col customWidth="1" min="10" max="10" width="13.14"/>
    <col customWidth="1" min="11" max="11" width="14.71"/>
    <col customWidth="1" min="12" max="12" width="20.29"/>
    <col customWidth="1" min="13" max="13" width="14.71"/>
    <col customWidth="1" min="14" max="14" width="18.43"/>
    <col customWidth="1" min="15" max="15" width="12.57"/>
    <col customWidth="1" min="16" max="16" width="20.0"/>
    <col customWidth="1" hidden="1" min="17" max="17" width="12.57"/>
    <col customWidth="1" hidden="1" min="18" max="18" width="20.29"/>
    <col customWidth="1" hidden="1" min="19" max="19" width="12.57"/>
    <col customWidth="1" hidden="1" min="20" max="20" width="20.43"/>
    <col customWidth="1" min="21" max="21" width="14.71"/>
    <col customWidth="1" min="22" max="22" width="18.43"/>
    <col customWidth="1" min="23" max="24" width="16.57"/>
    <col customWidth="1" min="25" max="25" width="15.57"/>
    <col customWidth="1" min="26" max="26" width="20.0"/>
    <col customWidth="1" min="27" max="28" width="18.86"/>
    <col customWidth="1" min="29" max="29" width="27.0"/>
  </cols>
  <sheetData>
    <row r="1" hidden="1">
      <c r="A1" s="106" t="s">
        <v>0</v>
      </c>
      <c r="B1" s="107"/>
      <c r="C1" s="107"/>
      <c r="D1" s="107"/>
      <c r="E1" s="107"/>
      <c r="F1" s="107"/>
      <c r="G1" s="107"/>
      <c r="H1" s="107"/>
      <c r="I1" s="108"/>
      <c r="J1" s="108"/>
      <c r="K1" s="108"/>
      <c r="L1" s="108"/>
      <c r="M1" s="107"/>
      <c r="N1" s="107"/>
      <c r="O1" s="107"/>
      <c r="P1" s="107"/>
      <c r="Q1" s="107"/>
      <c r="R1" s="107"/>
      <c r="S1" s="107"/>
      <c r="T1" s="107"/>
      <c r="U1" s="107"/>
      <c r="V1" s="107"/>
      <c r="W1" s="107"/>
      <c r="X1" s="107"/>
      <c r="Y1" s="108"/>
      <c r="Z1" s="108"/>
      <c r="AA1" s="108"/>
      <c r="AB1" s="108"/>
      <c r="AC1" s="107"/>
    </row>
    <row r="2" hidden="1">
      <c r="A2" s="106" t="s">
        <v>1</v>
      </c>
      <c r="B2" s="107"/>
      <c r="C2" s="107"/>
      <c r="D2" s="107"/>
      <c r="E2" s="107"/>
      <c r="F2" s="107"/>
      <c r="G2" s="107"/>
      <c r="H2" s="107"/>
      <c r="I2" s="108"/>
      <c r="J2" s="108"/>
      <c r="K2" s="108"/>
      <c r="L2" s="108"/>
      <c r="M2" s="107"/>
      <c r="N2" s="107"/>
      <c r="O2" s="107"/>
      <c r="P2" s="107"/>
      <c r="Q2" s="107"/>
      <c r="R2" s="107"/>
      <c r="S2" s="107"/>
      <c r="T2" s="107"/>
      <c r="U2" s="107"/>
      <c r="V2" s="107"/>
      <c r="W2" s="107"/>
      <c r="X2" s="107"/>
      <c r="Y2" s="108"/>
      <c r="Z2" s="108"/>
      <c r="AA2" s="108"/>
      <c r="AB2" s="108"/>
      <c r="AC2" s="107"/>
    </row>
    <row r="3" hidden="1">
      <c r="A3" s="106" t="s">
        <v>2</v>
      </c>
      <c r="B3" s="107"/>
      <c r="C3" s="107"/>
      <c r="D3" s="107"/>
      <c r="E3" s="107"/>
      <c r="F3" s="107"/>
      <c r="G3" s="107"/>
      <c r="H3" s="107"/>
      <c r="I3" s="108"/>
      <c r="J3" s="108"/>
      <c r="K3" s="108"/>
      <c r="L3" s="108"/>
      <c r="M3" s="107"/>
      <c r="N3" s="107"/>
      <c r="O3" s="107"/>
      <c r="P3" s="107"/>
      <c r="Q3" s="107"/>
      <c r="R3" s="107"/>
      <c r="S3" s="107"/>
      <c r="T3" s="107"/>
      <c r="U3" s="107"/>
      <c r="V3" s="107"/>
      <c r="W3" s="107"/>
      <c r="X3" s="107"/>
      <c r="Y3" s="108"/>
      <c r="Z3" s="108"/>
      <c r="AA3" s="108"/>
      <c r="AB3" s="108"/>
      <c r="AC3" s="107"/>
    </row>
    <row r="4" hidden="1">
      <c r="A4" s="109"/>
      <c r="B4" s="109"/>
      <c r="C4" s="109"/>
      <c r="D4" s="109"/>
      <c r="E4" s="109"/>
      <c r="F4" s="109"/>
      <c r="G4" s="109"/>
      <c r="H4" s="109"/>
      <c r="I4" s="110"/>
      <c r="J4" s="110"/>
      <c r="K4" s="110"/>
      <c r="L4" s="110"/>
      <c r="M4" s="109"/>
      <c r="N4" s="109"/>
      <c r="O4" s="109"/>
      <c r="P4" s="109"/>
      <c r="Q4" s="109"/>
      <c r="R4" s="109"/>
      <c r="S4" s="109"/>
      <c r="T4" s="109"/>
      <c r="U4" s="109"/>
      <c r="V4" s="109"/>
      <c r="W4" s="109"/>
      <c r="X4" s="109"/>
      <c r="Y4" s="110"/>
      <c r="Z4" s="110"/>
      <c r="AA4" s="110"/>
      <c r="AB4" s="110"/>
      <c r="AC4" s="109"/>
    </row>
    <row r="5" hidden="1">
      <c r="A5" s="111" t="s">
        <v>3</v>
      </c>
      <c r="B5" s="112"/>
      <c r="C5" s="112"/>
      <c r="D5" s="112"/>
      <c r="E5" s="112"/>
      <c r="F5" s="112"/>
      <c r="G5" s="112"/>
      <c r="H5" s="112"/>
      <c r="I5" s="111"/>
      <c r="J5" s="111"/>
      <c r="K5" s="111"/>
      <c r="L5" s="111"/>
      <c r="M5" s="112"/>
      <c r="N5" s="112"/>
      <c r="O5" s="112"/>
      <c r="P5" s="112"/>
      <c r="Q5" s="112"/>
      <c r="R5" s="112"/>
      <c r="S5" s="112"/>
      <c r="T5" s="112"/>
      <c r="U5" s="112"/>
      <c r="V5" s="112"/>
      <c r="W5" s="112"/>
      <c r="X5" s="112"/>
      <c r="Y5" s="111"/>
      <c r="Z5" s="111"/>
      <c r="AA5" s="111"/>
      <c r="AB5" s="111"/>
      <c r="AC5" s="112"/>
    </row>
    <row r="6" hidden="1">
      <c r="A6" s="111" t="s">
        <v>4</v>
      </c>
      <c r="B6" s="112"/>
      <c r="C6" s="112"/>
      <c r="D6" s="112"/>
      <c r="E6" s="112"/>
      <c r="F6" s="112"/>
      <c r="G6" s="112"/>
      <c r="H6" s="112"/>
      <c r="I6" s="111"/>
      <c r="J6" s="111"/>
      <c r="K6" s="111"/>
      <c r="L6" s="111"/>
      <c r="M6" s="112"/>
      <c r="N6" s="112"/>
      <c r="O6" s="112"/>
      <c r="P6" s="112"/>
      <c r="Q6" s="112"/>
      <c r="R6" s="112"/>
      <c r="S6" s="112"/>
      <c r="T6" s="112"/>
      <c r="U6" s="112"/>
      <c r="V6" s="112"/>
      <c r="W6" s="112"/>
      <c r="X6" s="112"/>
      <c r="Y6" s="111"/>
      <c r="Z6" s="111"/>
      <c r="AA6" s="111"/>
      <c r="AB6" s="111"/>
      <c r="AC6" s="112"/>
    </row>
    <row r="7" hidden="1">
      <c r="A7" s="111" t="s">
        <v>5</v>
      </c>
      <c r="B7" s="112"/>
      <c r="C7" s="112"/>
      <c r="D7" s="112"/>
      <c r="E7" s="112"/>
      <c r="F7" s="112"/>
      <c r="G7" s="112"/>
      <c r="H7" s="112"/>
      <c r="I7" s="111"/>
      <c r="J7" s="111"/>
      <c r="K7" s="111"/>
      <c r="L7" s="111"/>
      <c r="M7" s="112"/>
      <c r="N7" s="112"/>
      <c r="O7" s="112"/>
      <c r="P7" s="112"/>
      <c r="Q7" s="112"/>
      <c r="R7" s="112"/>
      <c r="S7" s="112"/>
      <c r="T7" s="112"/>
      <c r="U7" s="112"/>
      <c r="V7" s="112"/>
      <c r="W7" s="112"/>
      <c r="X7" s="112"/>
      <c r="Y7" s="111"/>
      <c r="Z7" s="111"/>
      <c r="AA7" s="111"/>
      <c r="AB7" s="111"/>
      <c r="AC7" s="112"/>
    </row>
    <row r="8" hidden="1">
      <c r="A8" s="111" t="s">
        <v>6</v>
      </c>
      <c r="B8" s="112"/>
      <c r="C8" s="112"/>
      <c r="D8" s="112"/>
      <c r="E8" s="112"/>
      <c r="F8" s="112"/>
      <c r="G8" s="112"/>
      <c r="H8" s="112"/>
      <c r="I8" s="111"/>
      <c r="J8" s="111"/>
      <c r="K8" s="111"/>
      <c r="L8" s="111"/>
      <c r="M8" s="112"/>
      <c r="N8" s="112"/>
      <c r="O8" s="112"/>
      <c r="P8" s="112"/>
      <c r="Q8" s="112"/>
      <c r="R8" s="112"/>
      <c r="S8" s="112"/>
      <c r="T8" s="112"/>
      <c r="U8" s="112"/>
      <c r="V8" s="112"/>
      <c r="W8" s="112"/>
      <c r="X8" s="112"/>
      <c r="Y8" s="111"/>
      <c r="Z8" s="111"/>
      <c r="AA8" s="111"/>
      <c r="AB8" s="111"/>
      <c r="AC8" s="112"/>
    </row>
    <row r="9" hidden="1">
      <c r="A9" s="111" t="s">
        <v>7</v>
      </c>
      <c r="B9" s="112"/>
      <c r="C9" s="112"/>
      <c r="D9" s="112"/>
      <c r="E9" s="112"/>
      <c r="F9" s="112"/>
      <c r="G9" s="112"/>
      <c r="H9" s="112"/>
      <c r="I9" s="111"/>
      <c r="J9" s="111"/>
      <c r="K9" s="111"/>
      <c r="L9" s="111"/>
      <c r="M9" s="112"/>
      <c r="N9" s="112"/>
      <c r="O9" s="112"/>
      <c r="P9" s="112"/>
      <c r="Q9" s="112"/>
      <c r="R9" s="112"/>
      <c r="S9" s="112"/>
      <c r="T9" s="112"/>
      <c r="U9" s="112"/>
      <c r="V9" s="112"/>
      <c r="W9" s="112"/>
      <c r="X9" s="112"/>
      <c r="Y9" s="111"/>
      <c r="Z9" s="111"/>
      <c r="AA9" s="111"/>
      <c r="AB9" s="111"/>
      <c r="AC9" s="112"/>
    </row>
    <row r="10" ht="45.0" customHeight="1">
      <c r="A10" s="8" t="s">
        <v>8</v>
      </c>
      <c r="B10" s="9" t="s">
        <v>9</v>
      </c>
      <c r="C10" s="9" t="s">
        <v>10</v>
      </c>
      <c r="D10" s="9" t="s">
        <v>11</v>
      </c>
      <c r="E10" s="8" t="s">
        <v>12</v>
      </c>
      <c r="F10" s="8" t="s">
        <v>13</v>
      </c>
      <c r="G10" s="10" t="s">
        <v>14</v>
      </c>
      <c r="H10" s="12"/>
      <c r="I10" s="13" t="s">
        <v>15</v>
      </c>
      <c r="J10" s="12"/>
      <c r="K10" s="10" t="s">
        <v>16</v>
      </c>
      <c r="L10" s="12"/>
      <c r="M10" s="14" t="s">
        <v>17</v>
      </c>
      <c r="N10" s="15"/>
      <c r="O10" s="15"/>
      <c r="P10" s="15"/>
      <c r="Q10" s="15"/>
      <c r="R10" s="15"/>
      <c r="S10" s="15"/>
      <c r="T10" s="16"/>
      <c r="U10" s="10" t="s">
        <v>18</v>
      </c>
      <c r="V10" s="12"/>
      <c r="W10" s="10" t="s">
        <v>19</v>
      </c>
      <c r="X10" s="12"/>
      <c r="Y10" s="10" t="s">
        <v>20</v>
      </c>
      <c r="Z10" s="12"/>
      <c r="AA10" s="10" t="s">
        <v>21</v>
      </c>
      <c r="AB10" s="12"/>
      <c r="AC10" s="8" t="s">
        <v>22</v>
      </c>
    </row>
    <row r="11" ht="45.0" customHeight="1">
      <c r="A11" s="17"/>
      <c r="B11" s="17"/>
      <c r="C11" s="17"/>
      <c r="D11" s="17"/>
      <c r="E11" s="17"/>
      <c r="F11" s="17"/>
      <c r="G11" s="18"/>
      <c r="H11" s="20"/>
      <c r="I11" s="18"/>
      <c r="J11" s="20"/>
      <c r="K11" s="18"/>
      <c r="L11" s="20"/>
      <c r="M11" s="14" t="s">
        <v>23</v>
      </c>
      <c r="N11" s="16"/>
      <c r="O11" s="14" t="s">
        <v>24</v>
      </c>
      <c r="P11" s="16"/>
      <c r="Q11" s="14" t="s">
        <v>25</v>
      </c>
      <c r="R11" s="16"/>
      <c r="S11" s="14" t="s">
        <v>26</v>
      </c>
      <c r="T11" s="16"/>
      <c r="U11" s="18"/>
      <c r="V11" s="20"/>
      <c r="W11" s="18"/>
      <c r="X11" s="20"/>
      <c r="Y11" s="18"/>
      <c r="Z11" s="20"/>
      <c r="AA11" s="18"/>
      <c r="AB11" s="20"/>
      <c r="AC11" s="17"/>
    </row>
    <row r="12">
      <c r="A12" s="21">
        <v>1.0</v>
      </c>
      <c r="B12" s="21">
        <v>2.0</v>
      </c>
      <c r="C12" s="21">
        <v>3.0</v>
      </c>
      <c r="D12" s="21">
        <v>4.0</v>
      </c>
      <c r="E12" s="21">
        <v>5.0</v>
      </c>
      <c r="F12" s="21">
        <v>6.0</v>
      </c>
      <c r="G12" s="22">
        <v>7.0</v>
      </c>
      <c r="H12" s="16"/>
      <c r="I12" s="23">
        <v>8.0</v>
      </c>
      <c r="J12" s="16"/>
      <c r="K12" s="22">
        <v>9.0</v>
      </c>
      <c r="L12" s="16"/>
      <c r="M12" s="22">
        <v>10.0</v>
      </c>
      <c r="N12" s="16"/>
      <c r="O12" s="22">
        <v>11.0</v>
      </c>
      <c r="P12" s="16"/>
      <c r="Q12" s="22">
        <v>12.0</v>
      </c>
      <c r="R12" s="16"/>
      <c r="S12" s="22">
        <v>13.0</v>
      </c>
      <c r="T12" s="16"/>
      <c r="U12" s="22" t="s">
        <v>27</v>
      </c>
      <c r="V12" s="16"/>
      <c r="W12" s="22" t="s">
        <v>28</v>
      </c>
      <c r="X12" s="16"/>
      <c r="Y12" s="22" t="s">
        <v>29</v>
      </c>
      <c r="Z12" s="16"/>
      <c r="AA12" s="22" t="s">
        <v>30</v>
      </c>
      <c r="AB12" s="16"/>
      <c r="AC12" s="21">
        <v>18.0</v>
      </c>
    </row>
    <row r="13">
      <c r="A13" s="17"/>
      <c r="B13" s="17"/>
      <c r="C13" s="17"/>
      <c r="D13" s="17"/>
      <c r="E13" s="17"/>
      <c r="F13" s="17"/>
      <c r="G13" s="24" t="s">
        <v>31</v>
      </c>
      <c r="H13" s="24" t="s">
        <v>33</v>
      </c>
      <c r="I13" s="26" t="s">
        <v>31</v>
      </c>
      <c r="J13" s="26" t="s">
        <v>33</v>
      </c>
      <c r="K13" s="24" t="s">
        <v>31</v>
      </c>
      <c r="L13" s="24" t="s">
        <v>33</v>
      </c>
      <c r="M13" s="24" t="s">
        <v>31</v>
      </c>
      <c r="N13" s="24" t="s">
        <v>33</v>
      </c>
      <c r="O13" s="24" t="s">
        <v>31</v>
      </c>
      <c r="P13" s="24" t="s">
        <v>33</v>
      </c>
      <c r="Q13" s="24" t="s">
        <v>31</v>
      </c>
      <c r="R13" s="24" t="s">
        <v>33</v>
      </c>
      <c r="S13" s="24" t="s">
        <v>31</v>
      </c>
      <c r="T13" s="24" t="s">
        <v>33</v>
      </c>
      <c r="U13" s="24" t="s">
        <v>31</v>
      </c>
      <c r="V13" s="24" t="s">
        <v>33</v>
      </c>
      <c r="W13" s="24" t="s">
        <v>31</v>
      </c>
      <c r="X13" s="24" t="s">
        <v>33</v>
      </c>
      <c r="Y13" s="24" t="s">
        <v>31</v>
      </c>
      <c r="Z13" s="24" t="s">
        <v>33</v>
      </c>
      <c r="AA13" s="24" t="s">
        <v>31</v>
      </c>
      <c r="AB13" s="24" t="s">
        <v>33</v>
      </c>
      <c r="AC13" s="17"/>
    </row>
    <row r="14" ht="45.75" customHeight="1">
      <c r="A14" s="40"/>
      <c r="B14" s="29" t="s">
        <v>348</v>
      </c>
      <c r="C14" s="29"/>
      <c r="D14" s="30"/>
      <c r="E14" s="31"/>
      <c r="F14" s="29" t="s">
        <v>320</v>
      </c>
      <c r="G14" s="32">
        <v>24.6</v>
      </c>
      <c r="H14" s="37">
        <f>H16+H17+H34</f>
        <v>11630000000</v>
      </c>
      <c r="I14" s="35">
        <v>0.0</v>
      </c>
      <c r="J14" s="113">
        <f>J16+J17+J34</f>
        <v>0</v>
      </c>
      <c r="K14" s="32">
        <v>24.2</v>
      </c>
      <c r="L14" s="37">
        <f>L16+L17+L34</f>
        <v>4595000000</v>
      </c>
      <c r="M14" s="32">
        <v>0.0</v>
      </c>
      <c r="N14" s="37">
        <f>N16+N17+N34</f>
        <v>395135748</v>
      </c>
      <c r="O14" s="32">
        <v>0.0</v>
      </c>
      <c r="P14" s="37">
        <f>P16+P17+P34</f>
        <v>639285522</v>
      </c>
      <c r="Q14" s="32">
        <v>0.0</v>
      </c>
      <c r="R14" s="37">
        <f>R16+R17+R34</f>
        <v>0</v>
      </c>
      <c r="S14" s="32">
        <v>0.0</v>
      </c>
      <c r="T14" s="37">
        <f>T16+T17+T34</f>
        <v>0</v>
      </c>
      <c r="U14" s="32">
        <f t="shared" ref="U14:U85" si="4">M14+O14+Q14+S14</f>
        <v>0</v>
      </c>
      <c r="V14" s="37">
        <f>V16+V17+V34</f>
        <v>1034421270</v>
      </c>
      <c r="W14" s="38">
        <f t="shared" ref="W14:X14" si="1">IFERROR((U14/K14)*100,0)</f>
        <v>0</v>
      </c>
      <c r="X14" s="39">
        <f t="shared" si="1"/>
        <v>22.51188836</v>
      </c>
      <c r="Y14" s="32">
        <f t="shared" ref="Y14:Z14" si="2">I14+U14</f>
        <v>0</v>
      </c>
      <c r="Z14" s="138">
        <f t="shared" si="2"/>
        <v>1034421270</v>
      </c>
      <c r="AA14" s="38">
        <f t="shared" ref="AA14:AB14" si="3">(Y14/G14)*100</f>
        <v>0</v>
      </c>
      <c r="AB14" s="40">
        <f t="shared" si="3"/>
        <v>8.894421926</v>
      </c>
      <c r="AC14" s="29" t="s">
        <v>37</v>
      </c>
    </row>
    <row r="15" ht="45.75" customHeight="1">
      <c r="A15" s="17"/>
      <c r="B15" s="17"/>
      <c r="C15" s="17"/>
      <c r="D15" s="17"/>
      <c r="E15" s="17"/>
      <c r="F15" s="17"/>
      <c r="G15" s="32">
        <v>21.7</v>
      </c>
      <c r="H15" s="17"/>
      <c r="I15" s="35">
        <v>0.0</v>
      </c>
      <c r="J15" s="17"/>
      <c r="K15" s="32">
        <v>21.3</v>
      </c>
      <c r="L15" s="17"/>
      <c r="M15" s="32">
        <v>0.0</v>
      </c>
      <c r="N15" s="17"/>
      <c r="O15" s="32">
        <v>0.0</v>
      </c>
      <c r="P15" s="17"/>
      <c r="Q15" s="32">
        <v>0.0</v>
      </c>
      <c r="R15" s="17"/>
      <c r="S15" s="32">
        <v>0.0</v>
      </c>
      <c r="T15" s="17"/>
      <c r="U15" s="32">
        <f t="shared" si="4"/>
        <v>0</v>
      </c>
      <c r="V15" s="17"/>
      <c r="W15" s="38">
        <f t="shared" ref="W15:W107" si="5">IFERROR((U15/K15)*100,0)</f>
        <v>0</v>
      </c>
      <c r="X15" s="17"/>
      <c r="Y15" s="32">
        <f t="shared" ref="Y15:Y107" si="6">I15+U15</f>
        <v>0</v>
      </c>
      <c r="Z15" s="17"/>
      <c r="AA15" s="38">
        <f t="shared" ref="AA15:AA107" si="7">(Y15/G15)*100</f>
        <v>0</v>
      </c>
      <c r="AB15" s="17"/>
      <c r="AC15" s="17"/>
    </row>
    <row r="16">
      <c r="A16" s="40"/>
      <c r="B16" s="29"/>
      <c r="C16" s="29" t="s">
        <v>39</v>
      </c>
      <c r="D16" s="29"/>
      <c r="E16" s="29"/>
      <c r="F16" s="48" t="s">
        <v>323</v>
      </c>
      <c r="G16" s="32">
        <v>100.0</v>
      </c>
      <c r="H16" s="46">
        <f>H18+H27</f>
        <v>4690000000</v>
      </c>
      <c r="I16" s="35">
        <v>0.0</v>
      </c>
      <c r="J16" s="49">
        <f>J18+J27</f>
        <v>0</v>
      </c>
      <c r="K16" s="32">
        <v>100.0</v>
      </c>
      <c r="L16" s="46">
        <f>L18+L27</f>
        <v>1500000000</v>
      </c>
      <c r="M16" s="32">
        <v>0.0</v>
      </c>
      <c r="N16" s="46">
        <f>N18+N27</f>
        <v>231447950</v>
      </c>
      <c r="O16" s="32">
        <v>0.0</v>
      </c>
      <c r="P16" s="46">
        <f>P18+P27</f>
        <v>328598161</v>
      </c>
      <c r="Q16" s="32">
        <v>0.0</v>
      </c>
      <c r="R16" s="46">
        <f>R18+R27</f>
        <v>0</v>
      </c>
      <c r="S16" s="32">
        <v>0.0</v>
      </c>
      <c r="T16" s="46">
        <f>T18+T27</f>
        <v>0</v>
      </c>
      <c r="U16" s="32">
        <f t="shared" si="4"/>
        <v>0</v>
      </c>
      <c r="V16" s="46">
        <f t="shared" ref="V16:V18" si="8">N16+P16+R16+T16</f>
        <v>560046111</v>
      </c>
      <c r="W16" s="38">
        <f t="shared" si="5"/>
        <v>0</v>
      </c>
      <c r="X16" s="32">
        <f t="shared" ref="X16:X18" si="9">(V16/L16)*100</f>
        <v>37.3364074</v>
      </c>
      <c r="Y16" s="32">
        <f t="shared" si="6"/>
        <v>0</v>
      </c>
      <c r="Z16" s="139">
        <f t="shared" ref="Z16:Z18" si="10">J16+V16</f>
        <v>560046111</v>
      </c>
      <c r="AA16" s="38">
        <f t="shared" si="7"/>
        <v>0</v>
      </c>
      <c r="AB16" s="38">
        <f t="shared" ref="AB16:AB18" si="11">(Z16/H16)*100</f>
        <v>11.94128168</v>
      </c>
      <c r="AC16" s="47" t="s">
        <v>37</v>
      </c>
    </row>
    <row r="17">
      <c r="A17" s="17"/>
      <c r="B17" s="17"/>
      <c r="C17" s="17"/>
      <c r="D17" s="17"/>
      <c r="E17" s="17"/>
      <c r="F17" s="48" t="s">
        <v>324</v>
      </c>
      <c r="G17" s="32">
        <v>92.0</v>
      </c>
      <c r="H17" s="46">
        <f>H31</f>
        <v>585000000</v>
      </c>
      <c r="I17" s="35">
        <v>0.0</v>
      </c>
      <c r="J17" s="49">
        <f>J31</f>
        <v>0</v>
      </c>
      <c r="K17" s="32">
        <v>91.0</v>
      </c>
      <c r="L17" s="46">
        <f>L31</f>
        <v>165000000</v>
      </c>
      <c r="M17" s="32">
        <v>0.0</v>
      </c>
      <c r="N17" s="46">
        <f>N31</f>
        <v>9377550</v>
      </c>
      <c r="O17" s="32">
        <v>0.0</v>
      </c>
      <c r="P17" s="46">
        <f>P31</f>
        <v>66510750</v>
      </c>
      <c r="Q17" s="32">
        <v>0.0</v>
      </c>
      <c r="R17" s="46">
        <f>R31</f>
        <v>0</v>
      </c>
      <c r="S17" s="32">
        <v>0.0</v>
      </c>
      <c r="T17" s="46">
        <f>T31</f>
        <v>0</v>
      </c>
      <c r="U17" s="32">
        <f t="shared" si="4"/>
        <v>0</v>
      </c>
      <c r="V17" s="46">
        <f t="shared" si="8"/>
        <v>75888300</v>
      </c>
      <c r="W17" s="38">
        <f t="shared" si="5"/>
        <v>0</v>
      </c>
      <c r="X17" s="32">
        <f t="shared" si="9"/>
        <v>45.99290909</v>
      </c>
      <c r="Y17" s="32">
        <f t="shared" si="6"/>
        <v>0</v>
      </c>
      <c r="Z17" s="139">
        <f t="shared" si="10"/>
        <v>75888300</v>
      </c>
      <c r="AA17" s="38">
        <f t="shared" si="7"/>
        <v>0</v>
      </c>
      <c r="AB17" s="38">
        <f t="shared" si="11"/>
        <v>12.97235897</v>
      </c>
      <c r="AC17" s="47" t="s">
        <v>37</v>
      </c>
    </row>
    <row r="18">
      <c r="A18" s="52"/>
      <c r="B18" s="52"/>
      <c r="C18" s="52"/>
      <c r="D18" s="114" t="s">
        <v>41</v>
      </c>
      <c r="E18" s="114" t="s">
        <v>42</v>
      </c>
      <c r="F18" s="54" t="s">
        <v>325</v>
      </c>
      <c r="G18" s="55">
        <v>100.0</v>
      </c>
      <c r="H18" s="59">
        <f>H20+H27+H31</f>
        <v>4395000000</v>
      </c>
      <c r="I18" s="35">
        <v>0.0</v>
      </c>
      <c r="J18" s="113">
        <f>J20+J27+J31</f>
        <v>0</v>
      </c>
      <c r="K18" s="55">
        <v>100.0</v>
      </c>
      <c r="L18" s="59">
        <f>L20+L27+L31</f>
        <v>1400000000</v>
      </c>
      <c r="M18" s="55">
        <v>0.0</v>
      </c>
      <c r="N18" s="59">
        <f>N20+N27+N31</f>
        <v>231447950</v>
      </c>
      <c r="O18" s="55">
        <v>0.0</v>
      </c>
      <c r="P18" s="59">
        <f>P20+P27+P31</f>
        <v>327598161</v>
      </c>
      <c r="Q18" s="55">
        <v>0.0</v>
      </c>
      <c r="R18" s="59">
        <f>R20+R27+R31</f>
        <v>0</v>
      </c>
      <c r="S18" s="55">
        <v>0.0</v>
      </c>
      <c r="T18" s="59">
        <f>T20+T27+T31</f>
        <v>0</v>
      </c>
      <c r="U18" s="55">
        <f t="shared" si="4"/>
        <v>0</v>
      </c>
      <c r="V18" s="59">
        <f t="shared" si="8"/>
        <v>559046111</v>
      </c>
      <c r="W18" s="58">
        <f t="shared" si="5"/>
        <v>0</v>
      </c>
      <c r="X18" s="115">
        <f t="shared" si="9"/>
        <v>39.93186507</v>
      </c>
      <c r="Y18" s="55">
        <f t="shared" si="6"/>
        <v>0</v>
      </c>
      <c r="Z18" s="143">
        <f t="shared" si="10"/>
        <v>559046111</v>
      </c>
      <c r="AA18" s="58">
        <f t="shared" si="7"/>
        <v>0</v>
      </c>
      <c r="AB18" s="52">
        <f t="shared" si="11"/>
        <v>12.72004803</v>
      </c>
      <c r="AC18" s="53" t="s">
        <v>37</v>
      </c>
    </row>
    <row r="19">
      <c r="A19" s="17"/>
      <c r="B19" s="17"/>
      <c r="C19" s="17"/>
      <c r="D19" s="17"/>
      <c r="E19" s="17"/>
      <c r="F19" s="54" t="s">
        <v>45</v>
      </c>
      <c r="G19" s="55">
        <v>90.0</v>
      </c>
      <c r="H19" s="17"/>
      <c r="I19" s="35">
        <v>0.0</v>
      </c>
      <c r="J19" s="17"/>
      <c r="K19" s="55">
        <v>86.0</v>
      </c>
      <c r="L19" s="17"/>
      <c r="M19" s="55">
        <v>0.0</v>
      </c>
      <c r="N19" s="17"/>
      <c r="O19" s="55">
        <v>0.0</v>
      </c>
      <c r="P19" s="17"/>
      <c r="Q19" s="55">
        <v>0.0</v>
      </c>
      <c r="R19" s="17"/>
      <c r="S19" s="55">
        <v>0.0</v>
      </c>
      <c r="T19" s="17"/>
      <c r="U19" s="55">
        <f t="shared" si="4"/>
        <v>0</v>
      </c>
      <c r="V19" s="17"/>
      <c r="W19" s="58">
        <f t="shared" si="5"/>
        <v>0</v>
      </c>
      <c r="X19" s="17"/>
      <c r="Y19" s="55">
        <f t="shared" si="6"/>
        <v>0</v>
      </c>
      <c r="Z19" s="17"/>
      <c r="AA19" s="58">
        <f t="shared" si="7"/>
        <v>0</v>
      </c>
      <c r="AB19" s="17"/>
      <c r="AC19" s="17"/>
    </row>
    <row r="20">
      <c r="A20" s="62"/>
      <c r="B20" s="63"/>
      <c r="C20" s="63"/>
      <c r="D20" s="64" t="s">
        <v>46</v>
      </c>
      <c r="E20" s="65" t="s">
        <v>47</v>
      </c>
      <c r="F20" s="65" t="s">
        <v>48</v>
      </c>
      <c r="G20" s="66">
        <v>44.0</v>
      </c>
      <c r="H20" s="71">
        <f>SUM(H21:H26)</f>
        <v>3515000000</v>
      </c>
      <c r="I20" s="68">
        <v>0.0</v>
      </c>
      <c r="J20" s="69">
        <f>SUM(J21:J26)</f>
        <v>0</v>
      </c>
      <c r="K20" s="66">
        <v>17.0</v>
      </c>
      <c r="L20" s="71">
        <f>SUM(L21:L26)</f>
        <v>1135000000</v>
      </c>
      <c r="M20" s="70">
        <v>4.0</v>
      </c>
      <c r="N20" s="71">
        <f>SUM(N21:N26)</f>
        <v>222070400</v>
      </c>
      <c r="O20" s="66">
        <v>2.0</v>
      </c>
      <c r="P20" s="71">
        <f>SUM(P21:P26)</f>
        <v>260087411</v>
      </c>
      <c r="Q20" s="66">
        <v>0.0</v>
      </c>
      <c r="R20" s="71">
        <f>SUM(R21:R26)</f>
        <v>0</v>
      </c>
      <c r="S20" s="66">
        <v>0.0</v>
      </c>
      <c r="T20" s="71">
        <f>SUM(T21:T26)</f>
        <v>0</v>
      </c>
      <c r="U20" s="66">
        <f t="shared" si="4"/>
        <v>6</v>
      </c>
      <c r="V20" s="71">
        <f t="shared" ref="V20:V35" si="12">N20+P20+R20+T20</f>
        <v>482157811</v>
      </c>
      <c r="W20" s="62">
        <f t="shared" si="5"/>
        <v>35.29411765</v>
      </c>
      <c r="X20" s="72">
        <f t="shared" ref="X20:X35" si="13">(V20/L20)*100</f>
        <v>42.48086441</v>
      </c>
      <c r="Y20" s="66">
        <f t="shared" si="6"/>
        <v>6</v>
      </c>
      <c r="Z20" s="71">
        <f t="shared" ref="Z20:Z35" si="14">J20+V20</f>
        <v>482157811</v>
      </c>
      <c r="AA20" s="62">
        <f t="shared" si="7"/>
        <v>13.63636364</v>
      </c>
      <c r="AB20" s="62">
        <f t="shared" ref="AB20:AB35" si="15">(Z20/H20)*100</f>
        <v>13.71714967</v>
      </c>
      <c r="AC20" s="64" t="s">
        <v>37</v>
      </c>
    </row>
    <row r="21">
      <c r="A21" s="73"/>
      <c r="B21" s="74"/>
      <c r="C21" s="74"/>
      <c r="D21" s="75" t="s">
        <v>50</v>
      </c>
      <c r="E21" s="76" t="s">
        <v>51</v>
      </c>
      <c r="F21" s="76" t="s">
        <v>52</v>
      </c>
      <c r="G21" s="77">
        <v>5.0</v>
      </c>
      <c r="H21" s="78">
        <v>3.2E8</v>
      </c>
      <c r="I21" s="79">
        <v>0.0</v>
      </c>
      <c r="J21" s="80">
        <v>0.0</v>
      </c>
      <c r="K21" s="77">
        <v>3.0</v>
      </c>
      <c r="L21" s="78">
        <v>2.8E8</v>
      </c>
      <c r="M21" s="77">
        <v>0.0</v>
      </c>
      <c r="N21" s="78">
        <v>5015000.0</v>
      </c>
      <c r="O21" s="77">
        <v>0.0</v>
      </c>
      <c r="P21" s="78">
        <v>4.40865E7</v>
      </c>
      <c r="Q21" s="77">
        <v>0.0</v>
      </c>
      <c r="R21" s="78">
        <v>0.0</v>
      </c>
      <c r="S21" s="77">
        <v>0.0</v>
      </c>
      <c r="T21" s="78">
        <v>0.0</v>
      </c>
      <c r="U21" s="77">
        <f t="shared" si="4"/>
        <v>0</v>
      </c>
      <c r="V21" s="81">
        <f t="shared" si="12"/>
        <v>49101500</v>
      </c>
      <c r="W21" s="73">
        <f t="shared" si="5"/>
        <v>0</v>
      </c>
      <c r="X21" s="82">
        <f t="shared" si="13"/>
        <v>17.53625</v>
      </c>
      <c r="Y21" s="77">
        <f t="shared" si="6"/>
        <v>0</v>
      </c>
      <c r="Z21" s="81">
        <f t="shared" si="14"/>
        <v>49101500</v>
      </c>
      <c r="AA21" s="73">
        <f t="shared" si="7"/>
        <v>0</v>
      </c>
      <c r="AB21" s="73">
        <f t="shared" si="15"/>
        <v>15.34421875</v>
      </c>
      <c r="AC21" s="75" t="s">
        <v>37</v>
      </c>
    </row>
    <row r="22">
      <c r="A22" s="73"/>
      <c r="B22" s="74"/>
      <c r="C22" s="74"/>
      <c r="D22" s="75" t="s">
        <v>54</v>
      </c>
      <c r="E22" s="76" t="s">
        <v>55</v>
      </c>
      <c r="F22" s="76" t="s">
        <v>56</v>
      </c>
      <c r="G22" s="77">
        <v>5.0</v>
      </c>
      <c r="H22" s="78">
        <v>1.6E8</v>
      </c>
      <c r="I22" s="79">
        <v>0.0</v>
      </c>
      <c r="J22" s="80">
        <v>0.0</v>
      </c>
      <c r="K22" s="77">
        <v>1.0</v>
      </c>
      <c r="L22" s="78">
        <v>3.5E7</v>
      </c>
      <c r="M22" s="77">
        <v>1.0</v>
      </c>
      <c r="N22" s="78">
        <v>2.98978E7</v>
      </c>
      <c r="O22" s="77">
        <v>0.0</v>
      </c>
      <c r="P22" s="78">
        <v>0.0</v>
      </c>
      <c r="Q22" s="77">
        <v>0.0</v>
      </c>
      <c r="R22" s="78">
        <v>0.0</v>
      </c>
      <c r="S22" s="77">
        <v>0.0</v>
      </c>
      <c r="T22" s="78">
        <v>0.0</v>
      </c>
      <c r="U22" s="77">
        <f t="shared" si="4"/>
        <v>1</v>
      </c>
      <c r="V22" s="81">
        <f t="shared" si="12"/>
        <v>29897800</v>
      </c>
      <c r="W22" s="73">
        <f t="shared" si="5"/>
        <v>100</v>
      </c>
      <c r="X22" s="82">
        <f t="shared" si="13"/>
        <v>85.42228571</v>
      </c>
      <c r="Y22" s="77">
        <f t="shared" si="6"/>
        <v>1</v>
      </c>
      <c r="Z22" s="81">
        <f t="shared" si="14"/>
        <v>29897800</v>
      </c>
      <c r="AA22" s="73">
        <f t="shared" si="7"/>
        <v>20</v>
      </c>
      <c r="AB22" s="73">
        <f t="shared" si="15"/>
        <v>18.686125</v>
      </c>
      <c r="AC22" s="75" t="s">
        <v>37</v>
      </c>
    </row>
    <row r="23">
      <c r="A23" s="73"/>
      <c r="B23" s="74"/>
      <c r="C23" s="74"/>
      <c r="D23" s="75" t="s">
        <v>58</v>
      </c>
      <c r="E23" s="76" t="s">
        <v>59</v>
      </c>
      <c r="F23" s="76" t="s">
        <v>60</v>
      </c>
      <c r="G23" s="77">
        <v>140.0</v>
      </c>
      <c r="H23" s="78">
        <v>2.85E8</v>
      </c>
      <c r="I23" s="79">
        <v>0.0</v>
      </c>
      <c r="J23" s="80">
        <v>0.0</v>
      </c>
      <c r="K23" s="77">
        <v>29.0</v>
      </c>
      <c r="L23" s="78">
        <v>1.0E8</v>
      </c>
      <c r="M23" s="77">
        <v>28.0</v>
      </c>
      <c r="N23" s="78">
        <v>8151900.0</v>
      </c>
      <c r="O23" s="77">
        <v>0.0</v>
      </c>
      <c r="P23" s="78">
        <v>4.8467E7</v>
      </c>
      <c r="Q23" s="77">
        <v>0.0</v>
      </c>
      <c r="R23" s="78">
        <v>0.0</v>
      </c>
      <c r="S23" s="77">
        <v>0.0</v>
      </c>
      <c r="T23" s="78">
        <v>0.0</v>
      </c>
      <c r="U23" s="77">
        <f t="shared" si="4"/>
        <v>28</v>
      </c>
      <c r="V23" s="81">
        <f t="shared" si="12"/>
        <v>56618900</v>
      </c>
      <c r="W23" s="73">
        <f t="shared" si="5"/>
        <v>96.55172414</v>
      </c>
      <c r="X23" s="82">
        <f t="shared" si="13"/>
        <v>56.6189</v>
      </c>
      <c r="Y23" s="77">
        <f t="shared" si="6"/>
        <v>28</v>
      </c>
      <c r="Z23" s="81">
        <f t="shared" si="14"/>
        <v>56618900</v>
      </c>
      <c r="AA23" s="73">
        <f t="shared" si="7"/>
        <v>20</v>
      </c>
      <c r="AB23" s="73">
        <f t="shared" si="15"/>
        <v>19.8662807</v>
      </c>
      <c r="AC23" s="75" t="s">
        <v>37</v>
      </c>
    </row>
    <row r="24">
      <c r="A24" s="73"/>
      <c r="B24" s="74"/>
      <c r="C24" s="74"/>
      <c r="D24" s="75" t="s">
        <v>61</v>
      </c>
      <c r="E24" s="76" t="s">
        <v>326</v>
      </c>
      <c r="F24" s="76" t="s">
        <v>63</v>
      </c>
      <c r="G24" s="77">
        <v>8.0</v>
      </c>
      <c r="H24" s="78">
        <v>8.0E8</v>
      </c>
      <c r="I24" s="79">
        <v>0.0</v>
      </c>
      <c r="J24" s="80">
        <v>0.0</v>
      </c>
      <c r="K24" s="77">
        <v>3.0</v>
      </c>
      <c r="L24" s="78">
        <v>3.0E8</v>
      </c>
      <c r="M24" s="77">
        <v>3.0</v>
      </c>
      <c r="N24" s="78">
        <v>9.61431E7</v>
      </c>
      <c r="O24" s="77">
        <v>0.0</v>
      </c>
      <c r="P24" s="78">
        <v>1.00121661E8</v>
      </c>
      <c r="Q24" s="77">
        <v>0.0</v>
      </c>
      <c r="R24" s="78">
        <v>0.0</v>
      </c>
      <c r="S24" s="77">
        <v>0.0</v>
      </c>
      <c r="T24" s="78">
        <v>0.0</v>
      </c>
      <c r="U24" s="77">
        <f t="shared" si="4"/>
        <v>3</v>
      </c>
      <c r="V24" s="81">
        <f t="shared" si="12"/>
        <v>196264761</v>
      </c>
      <c r="W24" s="73">
        <f t="shared" si="5"/>
        <v>100</v>
      </c>
      <c r="X24" s="82">
        <f t="shared" si="13"/>
        <v>65.421587</v>
      </c>
      <c r="Y24" s="77">
        <f t="shared" si="6"/>
        <v>3</v>
      </c>
      <c r="Z24" s="81">
        <f t="shared" si="14"/>
        <v>196264761</v>
      </c>
      <c r="AA24" s="73">
        <f t="shared" si="7"/>
        <v>37.5</v>
      </c>
      <c r="AB24" s="73">
        <f t="shared" si="15"/>
        <v>24.53309513</v>
      </c>
      <c r="AC24" s="75" t="s">
        <v>37</v>
      </c>
    </row>
    <row r="25">
      <c r="A25" s="73"/>
      <c r="B25" s="74"/>
      <c r="C25" s="74"/>
      <c r="D25" s="75" t="s">
        <v>64</v>
      </c>
      <c r="E25" s="76" t="s">
        <v>65</v>
      </c>
      <c r="F25" s="76" t="s">
        <v>66</v>
      </c>
      <c r="G25" s="77">
        <v>300.0</v>
      </c>
      <c r="H25" s="78">
        <v>2.1E8</v>
      </c>
      <c r="I25" s="79">
        <v>0.0</v>
      </c>
      <c r="J25" s="80">
        <v>0.0</v>
      </c>
      <c r="K25" s="77">
        <v>100.0</v>
      </c>
      <c r="L25" s="78">
        <v>7.0E7</v>
      </c>
      <c r="M25" s="77">
        <v>93.0</v>
      </c>
      <c r="N25" s="78">
        <v>6.94006E7</v>
      </c>
      <c r="O25" s="77">
        <v>0.0</v>
      </c>
      <c r="P25" s="78">
        <v>0.0</v>
      </c>
      <c r="Q25" s="77">
        <v>0.0</v>
      </c>
      <c r="R25" s="78">
        <v>0.0</v>
      </c>
      <c r="S25" s="77">
        <v>0.0</v>
      </c>
      <c r="T25" s="78">
        <v>0.0</v>
      </c>
      <c r="U25" s="77">
        <f t="shared" si="4"/>
        <v>93</v>
      </c>
      <c r="V25" s="81">
        <f t="shared" si="12"/>
        <v>69400600</v>
      </c>
      <c r="W25" s="73">
        <f t="shared" si="5"/>
        <v>93</v>
      </c>
      <c r="X25" s="82">
        <f t="shared" si="13"/>
        <v>99.14371429</v>
      </c>
      <c r="Y25" s="77">
        <f t="shared" si="6"/>
        <v>93</v>
      </c>
      <c r="Z25" s="81">
        <f t="shared" si="14"/>
        <v>69400600</v>
      </c>
      <c r="AA25" s="73">
        <f t="shared" si="7"/>
        <v>31</v>
      </c>
      <c r="AB25" s="73">
        <f t="shared" si="15"/>
        <v>33.04790476</v>
      </c>
      <c r="AC25" s="75" t="s">
        <v>37</v>
      </c>
    </row>
    <row r="26">
      <c r="A26" s="73"/>
      <c r="B26" s="74"/>
      <c r="C26" s="74"/>
      <c r="D26" s="75" t="s">
        <v>68</v>
      </c>
      <c r="E26" s="76" t="s">
        <v>327</v>
      </c>
      <c r="F26" s="76" t="s">
        <v>70</v>
      </c>
      <c r="G26" s="77">
        <v>9.0</v>
      </c>
      <c r="H26" s="78">
        <v>1.74E9</v>
      </c>
      <c r="I26" s="79">
        <v>0.0</v>
      </c>
      <c r="J26" s="80">
        <v>0.0</v>
      </c>
      <c r="K26" s="77">
        <v>4.0</v>
      </c>
      <c r="L26" s="78">
        <v>3.5E8</v>
      </c>
      <c r="M26" s="77">
        <v>0.0</v>
      </c>
      <c r="N26" s="78">
        <v>1.3462E7</v>
      </c>
      <c r="O26" s="77">
        <v>0.0</v>
      </c>
      <c r="P26" s="78">
        <v>6.741225E7</v>
      </c>
      <c r="Q26" s="77">
        <v>0.0</v>
      </c>
      <c r="R26" s="78">
        <v>0.0</v>
      </c>
      <c r="S26" s="77">
        <v>0.0</v>
      </c>
      <c r="T26" s="78">
        <v>0.0</v>
      </c>
      <c r="U26" s="77">
        <f t="shared" si="4"/>
        <v>0</v>
      </c>
      <c r="V26" s="81">
        <f t="shared" si="12"/>
        <v>80874250</v>
      </c>
      <c r="W26" s="73">
        <f t="shared" si="5"/>
        <v>0</v>
      </c>
      <c r="X26" s="82">
        <f t="shared" si="13"/>
        <v>23.10692857</v>
      </c>
      <c r="Y26" s="77">
        <f t="shared" si="6"/>
        <v>0</v>
      </c>
      <c r="Z26" s="81">
        <f t="shared" si="14"/>
        <v>80874250</v>
      </c>
      <c r="AA26" s="73">
        <f t="shared" si="7"/>
        <v>0</v>
      </c>
      <c r="AB26" s="73">
        <f t="shared" si="15"/>
        <v>4.647945402</v>
      </c>
      <c r="AC26" s="75" t="s">
        <v>37</v>
      </c>
    </row>
    <row r="27">
      <c r="A27" s="62"/>
      <c r="B27" s="63"/>
      <c r="C27" s="63"/>
      <c r="D27" s="64" t="s">
        <v>71</v>
      </c>
      <c r="E27" s="65" t="s">
        <v>72</v>
      </c>
      <c r="F27" s="65" t="s">
        <v>73</v>
      </c>
      <c r="G27" s="66">
        <f>G28+G30</f>
        <v>14</v>
      </c>
      <c r="H27" s="71">
        <f>SUM(H28:H30)</f>
        <v>295000000</v>
      </c>
      <c r="I27" s="68">
        <f>I28+I30</f>
        <v>0</v>
      </c>
      <c r="J27" s="69">
        <f>SUM(J28:J30)</f>
        <v>0</v>
      </c>
      <c r="K27" s="66">
        <f>K28+K30</f>
        <v>5</v>
      </c>
      <c r="L27" s="71">
        <f>SUM(L28:L30)</f>
        <v>100000000</v>
      </c>
      <c r="M27" s="66">
        <f>M28+M30</f>
        <v>1</v>
      </c>
      <c r="N27" s="71">
        <f>SUM(N28:N30)</f>
        <v>0</v>
      </c>
      <c r="O27" s="66">
        <f>O28+O30</f>
        <v>2</v>
      </c>
      <c r="P27" s="71">
        <f>SUM(P28:P30)</f>
        <v>1000000</v>
      </c>
      <c r="Q27" s="66">
        <f>Q28+Q30</f>
        <v>0</v>
      </c>
      <c r="R27" s="71">
        <f>SUM(R28:R30)</f>
        <v>0</v>
      </c>
      <c r="S27" s="66">
        <f>S28+S30</f>
        <v>0</v>
      </c>
      <c r="T27" s="71">
        <f>SUM(T28:T30)</f>
        <v>0</v>
      </c>
      <c r="U27" s="66">
        <f t="shared" si="4"/>
        <v>3</v>
      </c>
      <c r="V27" s="71">
        <f t="shared" si="12"/>
        <v>1000000</v>
      </c>
      <c r="W27" s="62">
        <f t="shared" si="5"/>
        <v>60</v>
      </c>
      <c r="X27" s="72">
        <f t="shared" si="13"/>
        <v>1</v>
      </c>
      <c r="Y27" s="66">
        <f t="shared" si="6"/>
        <v>3</v>
      </c>
      <c r="Z27" s="71">
        <f t="shared" si="14"/>
        <v>1000000</v>
      </c>
      <c r="AA27" s="62">
        <f t="shared" si="7"/>
        <v>21.42857143</v>
      </c>
      <c r="AB27" s="62">
        <f t="shared" si="15"/>
        <v>0.3389830508</v>
      </c>
      <c r="AC27" s="64" t="s">
        <v>37</v>
      </c>
    </row>
    <row r="28">
      <c r="A28" s="73"/>
      <c r="B28" s="74"/>
      <c r="C28" s="74"/>
      <c r="D28" s="75" t="s">
        <v>75</v>
      </c>
      <c r="E28" s="76" t="s">
        <v>76</v>
      </c>
      <c r="F28" s="76" t="s">
        <v>77</v>
      </c>
      <c r="G28" s="77">
        <v>11.0</v>
      </c>
      <c r="H28" s="78">
        <v>8.5E7</v>
      </c>
      <c r="I28" s="79">
        <v>0.0</v>
      </c>
      <c r="J28" s="80">
        <v>0.0</v>
      </c>
      <c r="K28" s="77">
        <v>4.0</v>
      </c>
      <c r="L28" s="78">
        <v>3.0E7</v>
      </c>
      <c r="M28" s="77">
        <v>1.0</v>
      </c>
      <c r="N28" s="78">
        <v>0.0</v>
      </c>
      <c r="O28" s="77">
        <v>2.0</v>
      </c>
      <c r="P28" s="78">
        <v>0.0</v>
      </c>
      <c r="Q28" s="77">
        <v>0.0</v>
      </c>
      <c r="R28" s="78">
        <v>0.0</v>
      </c>
      <c r="S28" s="77">
        <v>0.0</v>
      </c>
      <c r="T28" s="78">
        <v>0.0</v>
      </c>
      <c r="U28" s="77">
        <f t="shared" si="4"/>
        <v>3</v>
      </c>
      <c r="V28" s="81">
        <f t="shared" si="12"/>
        <v>0</v>
      </c>
      <c r="W28" s="73">
        <f t="shared" si="5"/>
        <v>75</v>
      </c>
      <c r="X28" s="82">
        <f t="shared" si="13"/>
        <v>0</v>
      </c>
      <c r="Y28" s="77">
        <f t="shared" si="6"/>
        <v>3</v>
      </c>
      <c r="Z28" s="81">
        <f t="shared" si="14"/>
        <v>0</v>
      </c>
      <c r="AA28" s="73">
        <f t="shared" si="7"/>
        <v>27.27272727</v>
      </c>
      <c r="AB28" s="73">
        <f t="shared" si="15"/>
        <v>0</v>
      </c>
      <c r="AC28" s="75" t="s">
        <v>37</v>
      </c>
    </row>
    <row r="29">
      <c r="A29" s="73"/>
      <c r="B29" s="74"/>
      <c r="C29" s="74"/>
      <c r="D29" s="75" t="s">
        <v>78</v>
      </c>
      <c r="E29" s="76" t="s">
        <v>79</v>
      </c>
      <c r="F29" s="76" t="s">
        <v>80</v>
      </c>
      <c r="G29" s="77">
        <v>6.0</v>
      </c>
      <c r="H29" s="78">
        <v>7.5E7</v>
      </c>
      <c r="I29" s="79">
        <v>0.0</v>
      </c>
      <c r="J29" s="80">
        <v>0.0</v>
      </c>
      <c r="K29" s="77">
        <v>2.0</v>
      </c>
      <c r="L29" s="78">
        <v>2.5E7</v>
      </c>
      <c r="M29" s="77">
        <v>0.0</v>
      </c>
      <c r="N29" s="78">
        <v>0.0</v>
      </c>
      <c r="O29" s="77">
        <v>0.0</v>
      </c>
      <c r="P29" s="78">
        <v>1000000.0</v>
      </c>
      <c r="Q29" s="77">
        <v>0.0</v>
      </c>
      <c r="R29" s="78">
        <v>0.0</v>
      </c>
      <c r="S29" s="77">
        <v>0.0</v>
      </c>
      <c r="T29" s="78">
        <v>0.0</v>
      </c>
      <c r="U29" s="77">
        <f t="shared" si="4"/>
        <v>0</v>
      </c>
      <c r="V29" s="81">
        <f t="shared" si="12"/>
        <v>1000000</v>
      </c>
      <c r="W29" s="73">
        <f t="shared" si="5"/>
        <v>0</v>
      </c>
      <c r="X29" s="82">
        <f t="shared" si="13"/>
        <v>4</v>
      </c>
      <c r="Y29" s="77">
        <f t="shared" si="6"/>
        <v>0</v>
      </c>
      <c r="Z29" s="81">
        <f t="shared" si="14"/>
        <v>1000000</v>
      </c>
      <c r="AA29" s="73">
        <f t="shared" si="7"/>
        <v>0</v>
      </c>
      <c r="AB29" s="73">
        <f t="shared" si="15"/>
        <v>1.333333333</v>
      </c>
      <c r="AC29" s="75" t="s">
        <v>37</v>
      </c>
    </row>
    <row r="30">
      <c r="A30" s="73"/>
      <c r="B30" s="74"/>
      <c r="C30" s="74"/>
      <c r="D30" s="75" t="s">
        <v>82</v>
      </c>
      <c r="E30" s="76" t="s">
        <v>328</v>
      </c>
      <c r="F30" s="76" t="s">
        <v>84</v>
      </c>
      <c r="G30" s="77">
        <v>3.0</v>
      </c>
      <c r="H30" s="78">
        <v>1.35E8</v>
      </c>
      <c r="I30" s="79">
        <v>0.0</v>
      </c>
      <c r="J30" s="80">
        <v>0.0</v>
      </c>
      <c r="K30" s="77">
        <v>1.0</v>
      </c>
      <c r="L30" s="78">
        <v>4.5E7</v>
      </c>
      <c r="M30" s="77">
        <v>0.0</v>
      </c>
      <c r="N30" s="78">
        <v>0.0</v>
      </c>
      <c r="O30" s="77">
        <v>0.0</v>
      </c>
      <c r="P30" s="78">
        <v>0.0</v>
      </c>
      <c r="Q30" s="77">
        <v>0.0</v>
      </c>
      <c r="R30" s="78">
        <v>0.0</v>
      </c>
      <c r="S30" s="77">
        <v>0.0</v>
      </c>
      <c r="T30" s="78">
        <v>0.0</v>
      </c>
      <c r="U30" s="77">
        <f t="shared" si="4"/>
        <v>0</v>
      </c>
      <c r="V30" s="81">
        <f t="shared" si="12"/>
        <v>0</v>
      </c>
      <c r="W30" s="73">
        <f t="shared" si="5"/>
        <v>0</v>
      </c>
      <c r="X30" s="82">
        <f t="shared" si="13"/>
        <v>0</v>
      </c>
      <c r="Y30" s="77">
        <f t="shared" si="6"/>
        <v>0</v>
      </c>
      <c r="Z30" s="81">
        <f t="shared" si="14"/>
        <v>0</v>
      </c>
      <c r="AA30" s="73">
        <f t="shared" si="7"/>
        <v>0</v>
      </c>
      <c r="AB30" s="73">
        <f t="shared" si="15"/>
        <v>0</v>
      </c>
      <c r="AC30" s="75" t="s">
        <v>37</v>
      </c>
    </row>
    <row r="31">
      <c r="A31" s="62"/>
      <c r="B31" s="63"/>
      <c r="C31" s="63"/>
      <c r="D31" s="64" t="s">
        <v>86</v>
      </c>
      <c r="E31" s="65" t="s">
        <v>87</v>
      </c>
      <c r="F31" s="65" t="s">
        <v>88</v>
      </c>
      <c r="G31" s="66">
        <f>G32+G33</f>
        <v>21</v>
      </c>
      <c r="H31" s="71">
        <f>SUM(H32:H33)</f>
        <v>585000000</v>
      </c>
      <c r="I31" s="68">
        <f>I32+I33</f>
        <v>0</v>
      </c>
      <c r="J31" s="69">
        <f>SUM(J32:J33)</f>
        <v>0</v>
      </c>
      <c r="K31" s="66">
        <f>K32+K33</f>
        <v>7</v>
      </c>
      <c r="L31" s="71">
        <f>SUM(L32:L33)</f>
        <v>165000000</v>
      </c>
      <c r="M31" s="66">
        <f>M32+M33</f>
        <v>3</v>
      </c>
      <c r="N31" s="71">
        <f>SUM(N32:N33)</f>
        <v>9377550</v>
      </c>
      <c r="O31" s="66">
        <f>O32+O33</f>
        <v>1</v>
      </c>
      <c r="P31" s="71">
        <f>SUM(P32:P33)</f>
        <v>66510750</v>
      </c>
      <c r="Q31" s="66">
        <f>Q32+Q33</f>
        <v>0</v>
      </c>
      <c r="R31" s="71">
        <f>SUM(R32:R33)</f>
        <v>0</v>
      </c>
      <c r="S31" s="66">
        <f>S32+S33</f>
        <v>0</v>
      </c>
      <c r="T31" s="71">
        <f>SUM(T32:T33)</f>
        <v>0</v>
      </c>
      <c r="U31" s="66">
        <f t="shared" si="4"/>
        <v>4</v>
      </c>
      <c r="V31" s="71">
        <f t="shared" si="12"/>
        <v>75888300</v>
      </c>
      <c r="W31" s="62">
        <f t="shared" si="5"/>
        <v>57.14285714</v>
      </c>
      <c r="X31" s="72">
        <f t="shared" si="13"/>
        <v>45.99290909</v>
      </c>
      <c r="Y31" s="66">
        <f t="shared" si="6"/>
        <v>4</v>
      </c>
      <c r="Z31" s="71">
        <f t="shared" si="14"/>
        <v>75888300</v>
      </c>
      <c r="AA31" s="62">
        <f t="shared" si="7"/>
        <v>19.04761905</v>
      </c>
      <c r="AB31" s="62">
        <f t="shared" si="15"/>
        <v>12.97235897</v>
      </c>
      <c r="AC31" s="64" t="s">
        <v>37</v>
      </c>
    </row>
    <row r="32">
      <c r="A32" s="73"/>
      <c r="B32" s="74"/>
      <c r="C32" s="74"/>
      <c r="D32" s="75" t="s">
        <v>89</v>
      </c>
      <c r="E32" s="76" t="s">
        <v>329</v>
      </c>
      <c r="F32" s="76" t="s">
        <v>91</v>
      </c>
      <c r="G32" s="77">
        <v>3.0</v>
      </c>
      <c r="H32" s="78">
        <v>2.55E8</v>
      </c>
      <c r="I32" s="79">
        <v>0.0</v>
      </c>
      <c r="J32" s="80">
        <v>0.0</v>
      </c>
      <c r="K32" s="77">
        <v>1.0</v>
      </c>
      <c r="L32" s="78">
        <v>5.5E7</v>
      </c>
      <c r="M32" s="77">
        <v>1.0</v>
      </c>
      <c r="N32" s="78">
        <v>0.0</v>
      </c>
      <c r="O32" s="77">
        <v>0.0</v>
      </c>
      <c r="P32" s="78">
        <v>4.227325E7</v>
      </c>
      <c r="Q32" s="77">
        <v>0.0</v>
      </c>
      <c r="R32" s="78">
        <v>0.0</v>
      </c>
      <c r="S32" s="77">
        <v>0.0</v>
      </c>
      <c r="T32" s="78">
        <v>0.0</v>
      </c>
      <c r="U32" s="77">
        <f t="shared" si="4"/>
        <v>1</v>
      </c>
      <c r="V32" s="81">
        <f t="shared" si="12"/>
        <v>42273250</v>
      </c>
      <c r="W32" s="73">
        <f t="shared" si="5"/>
        <v>100</v>
      </c>
      <c r="X32" s="82">
        <f t="shared" si="13"/>
        <v>76.86045455</v>
      </c>
      <c r="Y32" s="77">
        <f t="shared" si="6"/>
        <v>1</v>
      </c>
      <c r="Z32" s="81">
        <f t="shared" si="14"/>
        <v>42273250</v>
      </c>
      <c r="AA32" s="73">
        <f t="shared" si="7"/>
        <v>33.33333333</v>
      </c>
      <c r="AB32" s="73">
        <f t="shared" si="15"/>
        <v>16.5777451</v>
      </c>
      <c r="AC32" s="75" t="s">
        <v>37</v>
      </c>
    </row>
    <row r="33">
      <c r="A33" s="73"/>
      <c r="B33" s="74"/>
      <c r="C33" s="74"/>
      <c r="D33" s="75" t="s">
        <v>92</v>
      </c>
      <c r="E33" s="76" t="s">
        <v>93</v>
      </c>
      <c r="F33" s="76" t="s">
        <v>94</v>
      </c>
      <c r="G33" s="77">
        <v>18.0</v>
      </c>
      <c r="H33" s="78">
        <v>3.3E8</v>
      </c>
      <c r="I33" s="79">
        <v>0.0</v>
      </c>
      <c r="J33" s="80">
        <v>0.0</v>
      </c>
      <c r="K33" s="77">
        <v>6.0</v>
      </c>
      <c r="L33" s="78">
        <v>1.1E8</v>
      </c>
      <c r="M33" s="77">
        <v>2.0</v>
      </c>
      <c r="N33" s="78">
        <v>9377550.0</v>
      </c>
      <c r="O33" s="77">
        <v>1.0</v>
      </c>
      <c r="P33" s="78">
        <v>2.42375E7</v>
      </c>
      <c r="Q33" s="77">
        <v>0.0</v>
      </c>
      <c r="R33" s="78">
        <v>0.0</v>
      </c>
      <c r="S33" s="77">
        <v>0.0</v>
      </c>
      <c r="T33" s="78">
        <v>0.0</v>
      </c>
      <c r="U33" s="77">
        <f t="shared" si="4"/>
        <v>3</v>
      </c>
      <c r="V33" s="81">
        <f t="shared" si="12"/>
        <v>33615050</v>
      </c>
      <c r="W33" s="73">
        <f t="shared" si="5"/>
        <v>50</v>
      </c>
      <c r="X33" s="82">
        <f t="shared" si="13"/>
        <v>30.55913636</v>
      </c>
      <c r="Y33" s="77">
        <f t="shared" si="6"/>
        <v>3</v>
      </c>
      <c r="Z33" s="81">
        <f t="shared" si="14"/>
        <v>33615050</v>
      </c>
      <c r="AA33" s="73">
        <f t="shared" si="7"/>
        <v>16.66666667</v>
      </c>
      <c r="AB33" s="73">
        <f t="shared" si="15"/>
        <v>10.18637879</v>
      </c>
      <c r="AC33" s="75" t="s">
        <v>37</v>
      </c>
    </row>
    <row r="34">
      <c r="A34" s="38"/>
      <c r="B34" s="47"/>
      <c r="C34" s="47" t="s">
        <v>39</v>
      </c>
      <c r="D34" s="86"/>
      <c r="E34" s="87"/>
      <c r="F34" s="48" t="s">
        <v>330</v>
      </c>
      <c r="G34" s="32">
        <v>100.0</v>
      </c>
      <c r="H34" s="46">
        <f>H35</f>
        <v>6355000000</v>
      </c>
      <c r="I34" s="35">
        <v>0.0</v>
      </c>
      <c r="J34" s="49">
        <f>J35</f>
        <v>0</v>
      </c>
      <c r="K34" s="32">
        <v>100.0</v>
      </c>
      <c r="L34" s="46">
        <f>L35</f>
        <v>2930000000</v>
      </c>
      <c r="M34" s="32">
        <v>0.0</v>
      </c>
      <c r="N34" s="46">
        <f>N35</f>
        <v>154310248</v>
      </c>
      <c r="O34" s="32">
        <v>0.0</v>
      </c>
      <c r="P34" s="46">
        <f>P35</f>
        <v>244176611</v>
      </c>
      <c r="Q34" s="32">
        <v>0.0</v>
      </c>
      <c r="R34" s="46">
        <f>R35</f>
        <v>0</v>
      </c>
      <c r="S34" s="32">
        <v>0.0</v>
      </c>
      <c r="T34" s="46">
        <f>T35</f>
        <v>0</v>
      </c>
      <c r="U34" s="32">
        <f t="shared" si="4"/>
        <v>0</v>
      </c>
      <c r="V34" s="46">
        <f t="shared" si="12"/>
        <v>398486859</v>
      </c>
      <c r="W34" s="38">
        <f t="shared" si="5"/>
        <v>0</v>
      </c>
      <c r="X34" s="32">
        <f t="shared" si="13"/>
        <v>13.6002341</v>
      </c>
      <c r="Y34" s="32">
        <f t="shared" si="6"/>
        <v>0</v>
      </c>
      <c r="Z34" s="139">
        <f t="shared" si="14"/>
        <v>398486859</v>
      </c>
      <c r="AA34" s="38">
        <f t="shared" si="7"/>
        <v>0</v>
      </c>
      <c r="AB34" s="38">
        <f t="shared" si="15"/>
        <v>6.270446247</v>
      </c>
      <c r="AC34" s="47" t="s">
        <v>37</v>
      </c>
    </row>
    <row r="35">
      <c r="A35" s="52"/>
      <c r="B35" s="114"/>
      <c r="C35" s="114"/>
      <c r="D35" s="53" t="s">
        <v>95</v>
      </c>
      <c r="E35" s="83" t="s">
        <v>96</v>
      </c>
      <c r="F35" s="54" t="s">
        <v>97</v>
      </c>
      <c r="G35" s="55">
        <v>100.0</v>
      </c>
      <c r="H35" s="59">
        <f>H37+H46+H55</f>
        <v>6355000000</v>
      </c>
      <c r="I35" s="35">
        <v>0.0</v>
      </c>
      <c r="J35" s="113">
        <f>J37+J46+J55</f>
        <v>0</v>
      </c>
      <c r="K35" s="55">
        <v>100.0</v>
      </c>
      <c r="L35" s="59">
        <f>L37+L46+L55</f>
        <v>2930000000</v>
      </c>
      <c r="M35" s="55">
        <v>0.0</v>
      </c>
      <c r="N35" s="59">
        <f>N37+N46+N55</f>
        <v>154310248</v>
      </c>
      <c r="O35" s="55">
        <v>0.0</v>
      </c>
      <c r="P35" s="59">
        <f>P37+P46+P55</f>
        <v>244176611</v>
      </c>
      <c r="Q35" s="55">
        <v>0.0</v>
      </c>
      <c r="R35" s="59">
        <f>R37+R46+R55</f>
        <v>0</v>
      </c>
      <c r="S35" s="55">
        <v>0.0</v>
      </c>
      <c r="T35" s="59">
        <f>T37+T46+T55</f>
        <v>0</v>
      </c>
      <c r="U35" s="55">
        <f t="shared" si="4"/>
        <v>0</v>
      </c>
      <c r="V35" s="59">
        <f t="shared" si="12"/>
        <v>398486859</v>
      </c>
      <c r="W35" s="58">
        <f t="shared" si="5"/>
        <v>0</v>
      </c>
      <c r="X35" s="115">
        <f t="shared" si="13"/>
        <v>13.6002341</v>
      </c>
      <c r="Y35" s="55">
        <f t="shared" si="6"/>
        <v>0</v>
      </c>
      <c r="Z35" s="59">
        <f t="shared" si="14"/>
        <v>398486859</v>
      </c>
      <c r="AA35" s="58">
        <f t="shared" si="7"/>
        <v>0</v>
      </c>
      <c r="AB35" s="52">
        <f t="shared" si="15"/>
        <v>6.270446247</v>
      </c>
      <c r="AC35" s="53" t="s">
        <v>37</v>
      </c>
    </row>
    <row r="36">
      <c r="A36" s="17"/>
      <c r="B36" s="17"/>
      <c r="C36" s="17"/>
      <c r="D36" s="17"/>
      <c r="E36" s="17"/>
      <c r="F36" s="54" t="s">
        <v>98</v>
      </c>
      <c r="G36" s="55">
        <v>100.0</v>
      </c>
      <c r="H36" s="17"/>
      <c r="I36" s="35">
        <v>0.0</v>
      </c>
      <c r="J36" s="17"/>
      <c r="K36" s="55">
        <v>100.0</v>
      </c>
      <c r="L36" s="17"/>
      <c r="M36" s="55">
        <v>0.0</v>
      </c>
      <c r="N36" s="17"/>
      <c r="O36" s="55">
        <v>0.0</v>
      </c>
      <c r="P36" s="17"/>
      <c r="Q36" s="55">
        <v>0.0</v>
      </c>
      <c r="R36" s="17"/>
      <c r="S36" s="55">
        <v>0.0</v>
      </c>
      <c r="T36" s="17"/>
      <c r="U36" s="55">
        <f t="shared" si="4"/>
        <v>0</v>
      </c>
      <c r="V36" s="17"/>
      <c r="W36" s="58">
        <f t="shared" si="5"/>
        <v>0</v>
      </c>
      <c r="X36" s="17"/>
      <c r="Y36" s="55">
        <f t="shared" si="6"/>
        <v>0</v>
      </c>
      <c r="Z36" s="17"/>
      <c r="AA36" s="58">
        <f t="shared" si="7"/>
        <v>0</v>
      </c>
      <c r="AB36" s="17"/>
      <c r="AC36" s="17"/>
    </row>
    <row r="37">
      <c r="A37" s="62"/>
      <c r="B37" s="63"/>
      <c r="C37" s="63"/>
      <c r="D37" s="64" t="s">
        <v>99</v>
      </c>
      <c r="E37" s="65" t="s">
        <v>100</v>
      </c>
      <c r="F37" s="65" t="s">
        <v>101</v>
      </c>
      <c r="G37" s="66">
        <f>G38+G39+G42+G43</f>
        <v>246</v>
      </c>
      <c r="H37" s="71">
        <f>SUM(H38:H45)</f>
        <v>1840000000</v>
      </c>
      <c r="I37" s="68">
        <f>I38+I39+I42+I43</f>
        <v>0</v>
      </c>
      <c r="J37" s="69">
        <f>SUM(J38:J45)</f>
        <v>0</v>
      </c>
      <c r="K37" s="66">
        <f>K38+K39+K42+K43</f>
        <v>71</v>
      </c>
      <c r="L37" s="71">
        <f>SUM(L38:L45)</f>
        <v>740000000</v>
      </c>
      <c r="M37" s="66">
        <f>M38+M39+M42+M43</f>
        <v>1</v>
      </c>
      <c r="N37" s="71">
        <f>SUM(N38:N45)</f>
        <v>84107798</v>
      </c>
      <c r="O37" s="66">
        <f>O38+O39+O42+O43</f>
        <v>34</v>
      </c>
      <c r="P37" s="71">
        <f>SUM(P38:P45)</f>
        <v>69003500</v>
      </c>
      <c r="Q37" s="66">
        <f>Q38+Q39+Q42+Q43</f>
        <v>0</v>
      </c>
      <c r="R37" s="71">
        <f>SUM(R38:R45)</f>
        <v>0</v>
      </c>
      <c r="S37" s="66">
        <f>S38+S39+S42+S43</f>
        <v>0</v>
      </c>
      <c r="T37" s="71">
        <f>SUM(T38:T45)</f>
        <v>0</v>
      </c>
      <c r="U37" s="66">
        <f t="shared" si="4"/>
        <v>35</v>
      </c>
      <c r="V37" s="71">
        <f t="shared" ref="V37:V87" si="16">N37+P37+R37+T37</f>
        <v>153111298</v>
      </c>
      <c r="W37" s="62">
        <f t="shared" si="5"/>
        <v>49.29577465</v>
      </c>
      <c r="X37" s="72">
        <f t="shared" ref="X37:X71" si="17">(V37/L37)*100</f>
        <v>20.69071595</v>
      </c>
      <c r="Y37" s="66">
        <f t="shared" si="6"/>
        <v>35</v>
      </c>
      <c r="Z37" s="71">
        <f t="shared" ref="Z37:Z107" si="18">J37+V37</f>
        <v>153111298</v>
      </c>
      <c r="AA37" s="62">
        <f t="shared" si="7"/>
        <v>14.22764228</v>
      </c>
      <c r="AB37" s="62">
        <f t="shared" ref="AB37:AB107" si="19">(Z37/H37)*100</f>
        <v>8.321266196</v>
      </c>
      <c r="AC37" s="64" t="s">
        <v>37</v>
      </c>
    </row>
    <row r="38">
      <c r="A38" s="73"/>
      <c r="B38" s="74"/>
      <c r="C38" s="74"/>
      <c r="D38" s="75" t="s">
        <v>102</v>
      </c>
      <c r="E38" s="76" t="s">
        <v>103</v>
      </c>
      <c r="F38" s="76" t="s">
        <v>104</v>
      </c>
      <c r="G38" s="77">
        <v>8.0</v>
      </c>
      <c r="H38" s="78">
        <v>2.3E8</v>
      </c>
      <c r="I38" s="79">
        <v>0.0</v>
      </c>
      <c r="J38" s="80">
        <v>0.0</v>
      </c>
      <c r="K38" s="77">
        <v>2.0</v>
      </c>
      <c r="L38" s="78">
        <v>6.0E7</v>
      </c>
      <c r="M38" s="77">
        <v>0.0</v>
      </c>
      <c r="N38" s="78">
        <v>1.185375E7</v>
      </c>
      <c r="O38" s="77">
        <v>1.0</v>
      </c>
      <c r="P38" s="78">
        <v>9423500.0</v>
      </c>
      <c r="Q38" s="77">
        <v>0.0</v>
      </c>
      <c r="R38" s="78">
        <v>0.0</v>
      </c>
      <c r="S38" s="77">
        <v>0.0</v>
      </c>
      <c r="T38" s="78">
        <v>0.0</v>
      </c>
      <c r="U38" s="77">
        <f t="shared" si="4"/>
        <v>1</v>
      </c>
      <c r="V38" s="81">
        <f t="shared" si="16"/>
        <v>21277250</v>
      </c>
      <c r="W38" s="73">
        <f t="shared" si="5"/>
        <v>50</v>
      </c>
      <c r="X38" s="82">
        <f t="shared" si="17"/>
        <v>35.46208333</v>
      </c>
      <c r="Y38" s="77">
        <f t="shared" si="6"/>
        <v>1</v>
      </c>
      <c r="Z38" s="81">
        <f t="shared" si="18"/>
        <v>21277250</v>
      </c>
      <c r="AA38" s="73">
        <f t="shared" si="7"/>
        <v>12.5</v>
      </c>
      <c r="AB38" s="73">
        <f t="shared" si="19"/>
        <v>9.250978261</v>
      </c>
      <c r="AC38" s="75" t="s">
        <v>37</v>
      </c>
    </row>
    <row r="39">
      <c r="A39" s="73"/>
      <c r="B39" s="74"/>
      <c r="C39" s="74"/>
      <c r="D39" s="75" t="s">
        <v>105</v>
      </c>
      <c r="E39" s="76" t="s">
        <v>106</v>
      </c>
      <c r="F39" s="76" t="s">
        <v>107</v>
      </c>
      <c r="G39" s="77">
        <v>133.0</v>
      </c>
      <c r="H39" s="78">
        <v>1.9E8</v>
      </c>
      <c r="I39" s="79">
        <v>0.0</v>
      </c>
      <c r="J39" s="80">
        <v>0.0</v>
      </c>
      <c r="K39" s="77">
        <v>38.0</v>
      </c>
      <c r="L39" s="78">
        <v>5.0E7</v>
      </c>
      <c r="M39" s="77">
        <v>0.0</v>
      </c>
      <c r="N39" s="78">
        <v>8710000.0</v>
      </c>
      <c r="O39" s="77">
        <v>19.0</v>
      </c>
      <c r="P39" s="78">
        <v>916250.0</v>
      </c>
      <c r="Q39" s="77">
        <v>0.0</v>
      </c>
      <c r="R39" s="78">
        <v>0.0</v>
      </c>
      <c r="S39" s="77">
        <v>0.0</v>
      </c>
      <c r="T39" s="78">
        <v>0.0</v>
      </c>
      <c r="U39" s="77">
        <f t="shared" si="4"/>
        <v>19</v>
      </c>
      <c r="V39" s="81">
        <f t="shared" si="16"/>
        <v>9626250</v>
      </c>
      <c r="W39" s="73">
        <f t="shared" si="5"/>
        <v>50</v>
      </c>
      <c r="X39" s="82">
        <f t="shared" si="17"/>
        <v>19.2525</v>
      </c>
      <c r="Y39" s="77">
        <f t="shared" si="6"/>
        <v>19</v>
      </c>
      <c r="Z39" s="81">
        <f t="shared" si="18"/>
        <v>9626250</v>
      </c>
      <c r="AA39" s="73">
        <f t="shared" si="7"/>
        <v>14.28571429</v>
      </c>
      <c r="AB39" s="73">
        <f t="shared" si="19"/>
        <v>5.066447368</v>
      </c>
      <c r="AC39" s="75" t="s">
        <v>37</v>
      </c>
    </row>
    <row r="40">
      <c r="A40" s="73"/>
      <c r="B40" s="74"/>
      <c r="C40" s="74"/>
      <c r="D40" s="75" t="s">
        <v>108</v>
      </c>
      <c r="E40" s="76" t="s">
        <v>109</v>
      </c>
      <c r="F40" s="76" t="s">
        <v>110</v>
      </c>
      <c r="G40" s="77">
        <v>7.0</v>
      </c>
      <c r="H40" s="78">
        <v>1.5E8</v>
      </c>
      <c r="I40" s="79">
        <v>0.0</v>
      </c>
      <c r="J40" s="80">
        <v>0.0</v>
      </c>
      <c r="K40" s="77">
        <v>2.0</v>
      </c>
      <c r="L40" s="78">
        <v>4.0E7</v>
      </c>
      <c r="M40" s="77">
        <v>0.0</v>
      </c>
      <c r="N40" s="78">
        <v>2099500.0</v>
      </c>
      <c r="O40" s="77">
        <v>1.0</v>
      </c>
      <c r="P40" s="78">
        <v>7930000.0</v>
      </c>
      <c r="Q40" s="77">
        <v>0.0</v>
      </c>
      <c r="R40" s="78">
        <v>0.0</v>
      </c>
      <c r="S40" s="77">
        <v>0.0</v>
      </c>
      <c r="T40" s="78">
        <v>0.0</v>
      </c>
      <c r="U40" s="77">
        <f t="shared" si="4"/>
        <v>1</v>
      </c>
      <c r="V40" s="81">
        <f t="shared" si="16"/>
        <v>10029500</v>
      </c>
      <c r="W40" s="73">
        <f t="shared" si="5"/>
        <v>50</v>
      </c>
      <c r="X40" s="82">
        <f t="shared" si="17"/>
        <v>25.07375</v>
      </c>
      <c r="Y40" s="77">
        <f t="shared" si="6"/>
        <v>1</v>
      </c>
      <c r="Z40" s="81">
        <f t="shared" si="18"/>
        <v>10029500</v>
      </c>
      <c r="AA40" s="73">
        <f t="shared" si="7"/>
        <v>14.28571429</v>
      </c>
      <c r="AB40" s="73">
        <f t="shared" si="19"/>
        <v>6.686333333</v>
      </c>
      <c r="AC40" s="75" t="s">
        <v>37</v>
      </c>
    </row>
    <row r="41">
      <c r="A41" s="73"/>
      <c r="B41" s="74"/>
      <c r="C41" s="74"/>
      <c r="D41" s="75" t="s">
        <v>111</v>
      </c>
      <c r="E41" s="76" t="s">
        <v>112</v>
      </c>
      <c r="F41" s="76" t="s">
        <v>113</v>
      </c>
      <c r="G41" s="77">
        <v>7.0</v>
      </c>
      <c r="H41" s="78">
        <v>9.5E7</v>
      </c>
      <c r="I41" s="79">
        <v>0.0</v>
      </c>
      <c r="J41" s="80">
        <v>0.0</v>
      </c>
      <c r="K41" s="77">
        <v>2.0</v>
      </c>
      <c r="L41" s="78">
        <v>2.5E7</v>
      </c>
      <c r="M41" s="77">
        <v>0.0</v>
      </c>
      <c r="N41" s="78">
        <v>3970000.0</v>
      </c>
      <c r="O41" s="77">
        <v>1.0</v>
      </c>
      <c r="P41" s="78">
        <v>0.0</v>
      </c>
      <c r="Q41" s="77">
        <v>0.0</v>
      </c>
      <c r="R41" s="78">
        <v>0.0</v>
      </c>
      <c r="S41" s="77">
        <v>0.0</v>
      </c>
      <c r="T41" s="78">
        <v>0.0</v>
      </c>
      <c r="U41" s="77">
        <f t="shared" si="4"/>
        <v>1</v>
      </c>
      <c r="V41" s="81">
        <f t="shared" si="16"/>
        <v>3970000</v>
      </c>
      <c r="W41" s="73">
        <f t="shared" si="5"/>
        <v>50</v>
      </c>
      <c r="X41" s="82">
        <f t="shared" si="17"/>
        <v>15.88</v>
      </c>
      <c r="Y41" s="77">
        <f t="shared" si="6"/>
        <v>1</v>
      </c>
      <c r="Z41" s="81">
        <f t="shared" si="18"/>
        <v>3970000</v>
      </c>
      <c r="AA41" s="73">
        <f t="shared" si="7"/>
        <v>14.28571429</v>
      </c>
      <c r="AB41" s="73">
        <f t="shared" si="19"/>
        <v>4.178947368</v>
      </c>
      <c r="AC41" s="75" t="s">
        <v>37</v>
      </c>
    </row>
    <row r="42">
      <c r="A42" s="73"/>
      <c r="B42" s="74"/>
      <c r="C42" s="74"/>
      <c r="D42" s="75" t="s">
        <v>114</v>
      </c>
      <c r="E42" s="76" t="s">
        <v>115</v>
      </c>
      <c r="F42" s="76" t="s">
        <v>116</v>
      </c>
      <c r="G42" s="77">
        <v>14.0</v>
      </c>
      <c r="H42" s="78">
        <v>4.2E8</v>
      </c>
      <c r="I42" s="79">
        <v>0.0</v>
      </c>
      <c r="J42" s="80">
        <v>0.0</v>
      </c>
      <c r="K42" s="77">
        <v>5.0</v>
      </c>
      <c r="L42" s="78">
        <v>3.6E8</v>
      </c>
      <c r="M42" s="77">
        <v>1.0</v>
      </c>
      <c r="N42" s="78">
        <v>2.9101498E7</v>
      </c>
      <c r="O42" s="77">
        <v>1.0</v>
      </c>
      <c r="P42" s="78">
        <v>1.587875E7</v>
      </c>
      <c r="Q42" s="77">
        <v>0.0</v>
      </c>
      <c r="R42" s="78">
        <v>0.0</v>
      </c>
      <c r="S42" s="77">
        <v>0.0</v>
      </c>
      <c r="T42" s="78">
        <v>0.0</v>
      </c>
      <c r="U42" s="77">
        <f t="shared" si="4"/>
        <v>2</v>
      </c>
      <c r="V42" s="81">
        <f t="shared" si="16"/>
        <v>44980248</v>
      </c>
      <c r="W42" s="73">
        <f t="shared" si="5"/>
        <v>40</v>
      </c>
      <c r="X42" s="82">
        <f t="shared" si="17"/>
        <v>12.49451333</v>
      </c>
      <c r="Y42" s="77">
        <f t="shared" si="6"/>
        <v>2</v>
      </c>
      <c r="Z42" s="81">
        <f t="shared" si="18"/>
        <v>44980248</v>
      </c>
      <c r="AA42" s="73">
        <f t="shared" si="7"/>
        <v>14.28571429</v>
      </c>
      <c r="AB42" s="73">
        <f t="shared" si="19"/>
        <v>10.70958286</v>
      </c>
      <c r="AC42" s="75" t="s">
        <v>37</v>
      </c>
    </row>
    <row r="43">
      <c r="A43" s="73"/>
      <c r="B43" s="74"/>
      <c r="C43" s="74"/>
      <c r="D43" s="75" t="s">
        <v>117</v>
      </c>
      <c r="E43" s="76" t="s">
        <v>118</v>
      </c>
      <c r="F43" s="76" t="s">
        <v>119</v>
      </c>
      <c r="G43" s="77">
        <v>91.0</v>
      </c>
      <c r="H43" s="78">
        <v>1.8E8</v>
      </c>
      <c r="I43" s="79">
        <v>0.0</v>
      </c>
      <c r="J43" s="80">
        <v>0.0</v>
      </c>
      <c r="K43" s="77">
        <v>26.0</v>
      </c>
      <c r="L43" s="78">
        <v>5.0E7</v>
      </c>
      <c r="M43" s="77">
        <v>0.0</v>
      </c>
      <c r="N43" s="78">
        <v>0.0</v>
      </c>
      <c r="O43" s="77">
        <v>13.0</v>
      </c>
      <c r="P43" s="78">
        <v>1.83665E7</v>
      </c>
      <c r="Q43" s="77">
        <v>0.0</v>
      </c>
      <c r="R43" s="78">
        <v>0.0</v>
      </c>
      <c r="S43" s="77">
        <v>0.0</v>
      </c>
      <c r="T43" s="78">
        <v>0.0</v>
      </c>
      <c r="U43" s="77">
        <f t="shared" si="4"/>
        <v>13</v>
      </c>
      <c r="V43" s="81">
        <f t="shared" si="16"/>
        <v>18366500</v>
      </c>
      <c r="W43" s="73">
        <f t="shared" si="5"/>
        <v>50</v>
      </c>
      <c r="X43" s="82">
        <f t="shared" si="17"/>
        <v>36.733</v>
      </c>
      <c r="Y43" s="77">
        <f t="shared" si="6"/>
        <v>13</v>
      </c>
      <c r="Z43" s="81">
        <f t="shared" si="18"/>
        <v>18366500</v>
      </c>
      <c r="AA43" s="73">
        <f t="shared" si="7"/>
        <v>14.28571429</v>
      </c>
      <c r="AB43" s="73">
        <f t="shared" si="19"/>
        <v>10.20361111</v>
      </c>
      <c r="AC43" s="75" t="s">
        <v>37</v>
      </c>
    </row>
    <row r="44">
      <c r="A44" s="73"/>
      <c r="B44" s="74"/>
      <c r="C44" s="74"/>
      <c r="D44" s="75" t="s">
        <v>120</v>
      </c>
      <c r="E44" s="76" t="s">
        <v>121</v>
      </c>
      <c r="F44" s="76" t="s">
        <v>122</v>
      </c>
      <c r="G44" s="77">
        <v>22.0</v>
      </c>
      <c r="H44" s="78">
        <v>4.5E8</v>
      </c>
      <c r="I44" s="79">
        <v>0.0</v>
      </c>
      <c r="J44" s="80">
        <v>0.0</v>
      </c>
      <c r="K44" s="77">
        <v>7.0</v>
      </c>
      <c r="L44" s="78">
        <v>1.2E8</v>
      </c>
      <c r="M44" s="77">
        <v>1.0</v>
      </c>
      <c r="N44" s="78">
        <v>2.316455E7</v>
      </c>
      <c r="O44" s="77">
        <v>2.0</v>
      </c>
      <c r="P44" s="78">
        <v>1.64885E7</v>
      </c>
      <c r="Q44" s="77">
        <v>0.0</v>
      </c>
      <c r="R44" s="78">
        <v>0.0</v>
      </c>
      <c r="S44" s="77">
        <v>0.0</v>
      </c>
      <c r="T44" s="78">
        <v>0.0</v>
      </c>
      <c r="U44" s="77">
        <f t="shared" si="4"/>
        <v>3</v>
      </c>
      <c r="V44" s="81">
        <f t="shared" si="16"/>
        <v>39653050</v>
      </c>
      <c r="W44" s="73">
        <f t="shared" si="5"/>
        <v>42.85714286</v>
      </c>
      <c r="X44" s="82">
        <f t="shared" si="17"/>
        <v>33.04420833</v>
      </c>
      <c r="Y44" s="77">
        <f t="shared" si="6"/>
        <v>3</v>
      </c>
      <c r="Z44" s="81">
        <f t="shared" si="18"/>
        <v>39653050</v>
      </c>
      <c r="AA44" s="73">
        <f t="shared" si="7"/>
        <v>13.63636364</v>
      </c>
      <c r="AB44" s="73">
        <f t="shared" si="19"/>
        <v>8.811788889</v>
      </c>
      <c r="AC44" s="75" t="s">
        <v>37</v>
      </c>
    </row>
    <row r="45">
      <c r="A45" s="73"/>
      <c r="B45" s="74"/>
      <c r="C45" s="74"/>
      <c r="D45" s="75" t="s">
        <v>123</v>
      </c>
      <c r="E45" s="76" t="s">
        <v>124</v>
      </c>
      <c r="F45" s="76" t="s">
        <v>125</v>
      </c>
      <c r="G45" s="77">
        <v>7.0</v>
      </c>
      <c r="H45" s="78">
        <v>1.25E8</v>
      </c>
      <c r="I45" s="79">
        <v>0.0</v>
      </c>
      <c r="J45" s="80">
        <v>0.0</v>
      </c>
      <c r="K45" s="77">
        <v>2.0</v>
      </c>
      <c r="L45" s="78">
        <v>3.5E7</v>
      </c>
      <c r="M45" s="77">
        <v>0.0</v>
      </c>
      <c r="N45" s="78">
        <v>5208500.0</v>
      </c>
      <c r="O45" s="77">
        <v>1.0</v>
      </c>
      <c r="P45" s="78">
        <v>0.0</v>
      </c>
      <c r="Q45" s="77">
        <v>0.0</v>
      </c>
      <c r="R45" s="78">
        <v>0.0</v>
      </c>
      <c r="S45" s="77">
        <v>0.0</v>
      </c>
      <c r="T45" s="78">
        <v>0.0</v>
      </c>
      <c r="U45" s="77">
        <f t="shared" si="4"/>
        <v>1</v>
      </c>
      <c r="V45" s="81">
        <f t="shared" si="16"/>
        <v>5208500</v>
      </c>
      <c r="W45" s="73">
        <f t="shared" si="5"/>
        <v>50</v>
      </c>
      <c r="X45" s="82">
        <f t="shared" si="17"/>
        <v>14.88142857</v>
      </c>
      <c r="Y45" s="77">
        <f t="shared" si="6"/>
        <v>1</v>
      </c>
      <c r="Z45" s="81">
        <f t="shared" si="18"/>
        <v>5208500</v>
      </c>
      <c r="AA45" s="73">
        <f t="shared" si="7"/>
        <v>14.28571429</v>
      </c>
      <c r="AB45" s="73">
        <f t="shared" si="19"/>
        <v>4.1668</v>
      </c>
      <c r="AC45" s="75" t="s">
        <v>37</v>
      </c>
    </row>
    <row r="46">
      <c r="A46" s="62"/>
      <c r="B46" s="63"/>
      <c r="C46" s="63"/>
      <c r="D46" s="64" t="s">
        <v>126</v>
      </c>
      <c r="E46" s="65" t="s">
        <v>127</v>
      </c>
      <c r="F46" s="65" t="s">
        <v>128</v>
      </c>
      <c r="G46" s="66">
        <f>G47+G48+G51+G52</f>
        <v>72</v>
      </c>
      <c r="H46" s="71">
        <f>SUM(H47:H54)</f>
        <v>900000000</v>
      </c>
      <c r="I46" s="68">
        <f>I47+I48+I51+I52</f>
        <v>0</v>
      </c>
      <c r="J46" s="69">
        <f>SUM(J47:J54)</f>
        <v>0</v>
      </c>
      <c r="K46" s="66">
        <f>K47+K48+K51+K52</f>
        <v>22</v>
      </c>
      <c r="L46" s="71">
        <f>SUM(L47:L54)</f>
        <v>950000000</v>
      </c>
      <c r="M46" s="66">
        <f>M47+M48+M51+M52</f>
        <v>0</v>
      </c>
      <c r="N46" s="71">
        <f>SUM(N47:N54)</f>
        <v>13785000</v>
      </c>
      <c r="O46" s="66">
        <f>O47+O48+O51+O52</f>
        <v>10</v>
      </c>
      <c r="P46" s="71">
        <f>SUM(P47:P54)</f>
        <v>102971361</v>
      </c>
      <c r="Q46" s="66">
        <f>Q47+Q48+Q51+Q52</f>
        <v>0</v>
      </c>
      <c r="R46" s="71">
        <f>SUM(R47:R54)</f>
        <v>0</v>
      </c>
      <c r="S46" s="66">
        <f>S47+S48+S51+S52</f>
        <v>0</v>
      </c>
      <c r="T46" s="71">
        <f>SUM(T47:T54)</f>
        <v>0</v>
      </c>
      <c r="U46" s="66">
        <f t="shared" si="4"/>
        <v>10</v>
      </c>
      <c r="V46" s="71">
        <f t="shared" si="16"/>
        <v>116756361</v>
      </c>
      <c r="W46" s="62">
        <f t="shared" si="5"/>
        <v>45.45454545</v>
      </c>
      <c r="X46" s="72">
        <f t="shared" si="17"/>
        <v>12.29014326</v>
      </c>
      <c r="Y46" s="66">
        <f t="shared" si="6"/>
        <v>10</v>
      </c>
      <c r="Z46" s="71">
        <f t="shared" si="18"/>
        <v>116756361</v>
      </c>
      <c r="AA46" s="62">
        <f t="shared" si="7"/>
        <v>13.88888889</v>
      </c>
      <c r="AB46" s="62">
        <f t="shared" si="19"/>
        <v>12.972929</v>
      </c>
      <c r="AC46" s="64" t="s">
        <v>37</v>
      </c>
    </row>
    <row r="47">
      <c r="A47" s="73"/>
      <c r="B47" s="74"/>
      <c r="C47" s="74"/>
      <c r="D47" s="75" t="s">
        <v>129</v>
      </c>
      <c r="E47" s="76" t="s">
        <v>130</v>
      </c>
      <c r="F47" s="76" t="s">
        <v>131</v>
      </c>
      <c r="G47" s="77">
        <v>8.0</v>
      </c>
      <c r="H47" s="78">
        <v>1.5E8</v>
      </c>
      <c r="I47" s="79">
        <v>0.0</v>
      </c>
      <c r="J47" s="80">
        <v>0.0</v>
      </c>
      <c r="K47" s="77">
        <v>2.0</v>
      </c>
      <c r="L47" s="78">
        <v>5.0E7</v>
      </c>
      <c r="M47" s="77">
        <v>0.0</v>
      </c>
      <c r="N47" s="78">
        <v>4723000.0</v>
      </c>
      <c r="O47" s="77">
        <v>1.0</v>
      </c>
      <c r="P47" s="78">
        <v>1.48015E7</v>
      </c>
      <c r="Q47" s="77">
        <v>0.0</v>
      </c>
      <c r="R47" s="78">
        <v>0.0</v>
      </c>
      <c r="S47" s="77">
        <v>0.0</v>
      </c>
      <c r="T47" s="78">
        <v>0.0</v>
      </c>
      <c r="U47" s="77">
        <f t="shared" si="4"/>
        <v>1</v>
      </c>
      <c r="V47" s="81">
        <f t="shared" si="16"/>
        <v>19524500</v>
      </c>
      <c r="W47" s="73">
        <f t="shared" si="5"/>
        <v>50</v>
      </c>
      <c r="X47" s="82">
        <f t="shared" si="17"/>
        <v>39.049</v>
      </c>
      <c r="Y47" s="77">
        <f t="shared" si="6"/>
        <v>1</v>
      </c>
      <c r="Z47" s="81">
        <f t="shared" si="18"/>
        <v>19524500</v>
      </c>
      <c r="AA47" s="73">
        <f t="shared" si="7"/>
        <v>12.5</v>
      </c>
      <c r="AB47" s="73">
        <f t="shared" si="19"/>
        <v>13.01633333</v>
      </c>
      <c r="AC47" s="75" t="s">
        <v>37</v>
      </c>
    </row>
    <row r="48">
      <c r="A48" s="73"/>
      <c r="B48" s="74"/>
      <c r="C48" s="74"/>
      <c r="D48" s="75" t="s">
        <v>132</v>
      </c>
      <c r="E48" s="76" t="s">
        <v>133</v>
      </c>
      <c r="F48" s="76" t="s">
        <v>134</v>
      </c>
      <c r="G48" s="77">
        <v>42.0</v>
      </c>
      <c r="H48" s="78">
        <v>9.0E7</v>
      </c>
      <c r="I48" s="79">
        <v>0.0</v>
      </c>
      <c r="J48" s="80">
        <v>0.0</v>
      </c>
      <c r="K48" s="77">
        <v>12.0</v>
      </c>
      <c r="L48" s="78">
        <v>3.0E7</v>
      </c>
      <c r="M48" s="77">
        <v>0.0</v>
      </c>
      <c r="N48" s="78">
        <v>0.0</v>
      </c>
      <c r="O48" s="77">
        <v>6.0</v>
      </c>
      <c r="P48" s="78">
        <v>1.33055E7</v>
      </c>
      <c r="Q48" s="77">
        <v>0.0</v>
      </c>
      <c r="R48" s="78">
        <v>0.0</v>
      </c>
      <c r="S48" s="77">
        <v>0.0</v>
      </c>
      <c r="T48" s="78">
        <v>0.0</v>
      </c>
      <c r="U48" s="77">
        <f t="shared" si="4"/>
        <v>6</v>
      </c>
      <c r="V48" s="81">
        <f t="shared" si="16"/>
        <v>13305500</v>
      </c>
      <c r="W48" s="73">
        <f t="shared" si="5"/>
        <v>50</v>
      </c>
      <c r="X48" s="82">
        <f t="shared" si="17"/>
        <v>44.35166667</v>
      </c>
      <c r="Y48" s="77">
        <f t="shared" si="6"/>
        <v>6</v>
      </c>
      <c r="Z48" s="81">
        <f t="shared" si="18"/>
        <v>13305500</v>
      </c>
      <c r="AA48" s="73">
        <f t="shared" si="7"/>
        <v>14.28571429</v>
      </c>
      <c r="AB48" s="73">
        <f t="shared" si="19"/>
        <v>14.78388889</v>
      </c>
      <c r="AC48" s="75" t="s">
        <v>37</v>
      </c>
    </row>
    <row r="49">
      <c r="A49" s="73"/>
      <c r="B49" s="74"/>
      <c r="C49" s="74"/>
      <c r="D49" s="75" t="s">
        <v>135</v>
      </c>
      <c r="E49" s="76" t="s">
        <v>136</v>
      </c>
      <c r="F49" s="76" t="s">
        <v>137</v>
      </c>
      <c r="G49" s="77">
        <v>7.0</v>
      </c>
      <c r="H49" s="78">
        <v>1.5E8</v>
      </c>
      <c r="I49" s="79">
        <v>0.0</v>
      </c>
      <c r="J49" s="80">
        <v>0.0</v>
      </c>
      <c r="K49" s="77">
        <v>2.0</v>
      </c>
      <c r="L49" s="78">
        <v>5.0E7</v>
      </c>
      <c r="M49" s="77">
        <v>0.0</v>
      </c>
      <c r="N49" s="78">
        <v>1815000.0</v>
      </c>
      <c r="O49" s="77">
        <v>1.0</v>
      </c>
      <c r="P49" s="78">
        <v>1.552875E7</v>
      </c>
      <c r="Q49" s="77">
        <v>0.0</v>
      </c>
      <c r="R49" s="78">
        <v>0.0</v>
      </c>
      <c r="S49" s="77">
        <v>0.0</v>
      </c>
      <c r="T49" s="78">
        <v>0.0</v>
      </c>
      <c r="U49" s="77">
        <f t="shared" si="4"/>
        <v>1</v>
      </c>
      <c r="V49" s="81">
        <f t="shared" si="16"/>
        <v>17343750</v>
      </c>
      <c r="W49" s="73">
        <f t="shared" si="5"/>
        <v>50</v>
      </c>
      <c r="X49" s="82">
        <f t="shared" si="17"/>
        <v>34.6875</v>
      </c>
      <c r="Y49" s="77">
        <f t="shared" si="6"/>
        <v>1</v>
      </c>
      <c r="Z49" s="81">
        <f t="shared" si="18"/>
        <v>17343750</v>
      </c>
      <c r="AA49" s="73">
        <f t="shared" si="7"/>
        <v>14.28571429</v>
      </c>
      <c r="AB49" s="73">
        <f t="shared" si="19"/>
        <v>11.5625</v>
      </c>
      <c r="AC49" s="75" t="s">
        <v>37</v>
      </c>
    </row>
    <row r="50">
      <c r="A50" s="73"/>
      <c r="B50" s="74"/>
      <c r="C50" s="74"/>
      <c r="D50" s="75" t="s">
        <v>138</v>
      </c>
      <c r="E50" s="76" t="s">
        <v>139</v>
      </c>
      <c r="F50" s="76" t="s">
        <v>140</v>
      </c>
      <c r="G50" s="77">
        <v>7.0</v>
      </c>
      <c r="H50" s="78">
        <v>6.0E7</v>
      </c>
      <c r="I50" s="79">
        <v>0.0</v>
      </c>
      <c r="J50" s="80">
        <v>0.0</v>
      </c>
      <c r="K50" s="77">
        <v>2.0</v>
      </c>
      <c r="L50" s="78">
        <v>2.0E7</v>
      </c>
      <c r="M50" s="77">
        <v>0.0</v>
      </c>
      <c r="N50" s="78">
        <v>1466000.0</v>
      </c>
      <c r="O50" s="77">
        <v>1.0</v>
      </c>
      <c r="P50" s="78">
        <v>5745500.0</v>
      </c>
      <c r="Q50" s="77">
        <v>0.0</v>
      </c>
      <c r="R50" s="78">
        <v>0.0</v>
      </c>
      <c r="S50" s="77">
        <v>0.0</v>
      </c>
      <c r="T50" s="78">
        <v>0.0</v>
      </c>
      <c r="U50" s="77">
        <f t="shared" si="4"/>
        <v>1</v>
      </c>
      <c r="V50" s="81">
        <f t="shared" si="16"/>
        <v>7211500</v>
      </c>
      <c r="W50" s="73">
        <f t="shared" si="5"/>
        <v>50</v>
      </c>
      <c r="X50" s="82">
        <f t="shared" si="17"/>
        <v>36.0575</v>
      </c>
      <c r="Y50" s="77">
        <f t="shared" si="6"/>
        <v>1</v>
      </c>
      <c r="Z50" s="81">
        <f t="shared" si="18"/>
        <v>7211500</v>
      </c>
      <c r="AA50" s="73">
        <f t="shared" si="7"/>
        <v>14.28571429</v>
      </c>
      <c r="AB50" s="73">
        <f t="shared" si="19"/>
        <v>12.01916667</v>
      </c>
      <c r="AC50" s="75" t="s">
        <v>37</v>
      </c>
    </row>
    <row r="51">
      <c r="A51" s="73"/>
      <c r="B51" s="74"/>
      <c r="C51" s="74"/>
      <c r="D51" s="75" t="s">
        <v>141</v>
      </c>
      <c r="E51" s="76" t="s">
        <v>142</v>
      </c>
      <c r="F51" s="76" t="s">
        <v>143</v>
      </c>
      <c r="G51" s="77">
        <v>8.0</v>
      </c>
      <c r="H51" s="78">
        <v>1.5E8</v>
      </c>
      <c r="I51" s="79">
        <v>0.0</v>
      </c>
      <c r="J51" s="80">
        <v>0.0</v>
      </c>
      <c r="K51" s="77">
        <v>4.0</v>
      </c>
      <c r="L51" s="78">
        <v>7.0E8</v>
      </c>
      <c r="M51" s="77">
        <v>0.0</v>
      </c>
      <c r="N51" s="78">
        <v>0.0</v>
      </c>
      <c r="O51" s="77">
        <v>1.0</v>
      </c>
      <c r="P51" s="78">
        <v>2.4848111E7</v>
      </c>
      <c r="Q51" s="77">
        <v>0.0</v>
      </c>
      <c r="R51" s="78">
        <v>0.0</v>
      </c>
      <c r="S51" s="77">
        <v>0.0</v>
      </c>
      <c r="T51" s="78">
        <v>0.0</v>
      </c>
      <c r="U51" s="77">
        <f t="shared" si="4"/>
        <v>1</v>
      </c>
      <c r="V51" s="81">
        <f t="shared" si="16"/>
        <v>24848111</v>
      </c>
      <c r="W51" s="73">
        <f t="shared" si="5"/>
        <v>25</v>
      </c>
      <c r="X51" s="82">
        <f t="shared" si="17"/>
        <v>3.549730143</v>
      </c>
      <c r="Y51" s="77">
        <f t="shared" si="6"/>
        <v>1</v>
      </c>
      <c r="Z51" s="81">
        <f t="shared" si="18"/>
        <v>24848111</v>
      </c>
      <c r="AA51" s="73">
        <f t="shared" si="7"/>
        <v>12.5</v>
      </c>
      <c r="AB51" s="73">
        <f t="shared" si="19"/>
        <v>16.56540733</v>
      </c>
      <c r="AC51" s="75" t="s">
        <v>37</v>
      </c>
    </row>
    <row r="52">
      <c r="A52" s="73"/>
      <c r="B52" s="74"/>
      <c r="C52" s="74"/>
      <c r="D52" s="75" t="s">
        <v>144</v>
      </c>
      <c r="E52" s="76" t="s">
        <v>145</v>
      </c>
      <c r="F52" s="76" t="s">
        <v>146</v>
      </c>
      <c r="G52" s="77">
        <v>14.0</v>
      </c>
      <c r="H52" s="78">
        <v>9.0E7</v>
      </c>
      <c r="I52" s="79">
        <v>0.0</v>
      </c>
      <c r="J52" s="80">
        <v>0.0</v>
      </c>
      <c r="K52" s="77">
        <v>4.0</v>
      </c>
      <c r="L52" s="78">
        <v>3.0E7</v>
      </c>
      <c r="M52" s="77">
        <v>0.0</v>
      </c>
      <c r="N52" s="78">
        <v>1466000.0</v>
      </c>
      <c r="O52" s="77">
        <v>2.0</v>
      </c>
      <c r="P52" s="78">
        <v>1.3562E7</v>
      </c>
      <c r="Q52" s="77">
        <v>0.0</v>
      </c>
      <c r="R52" s="78">
        <v>0.0</v>
      </c>
      <c r="S52" s="77">
        <v>0.0</v>
      </c>
      <c r="T52" s="78">
        <v>0.0</v>
      </c>
      <c r="U52" s="77">
        <f t="shared" si="4"/>
        <v>2</v>
      </c>
      <c r="V52" s="81">
        <f t="shared" si="16"/>
        <v>15028000</v>
      </c>
      <c r="W52" s="73">
        <f t="shared" si="5"/>
        <v>50</v>
      </c>
      <c r="X52" s="82">
        <f t="shared" si="17"/>
        <v>50.09333333</v>
      </c>
      <c r="Y52" s="77">
        <f t="shared" si="6"/>
        <v>2</v>
      </c>
      <c r="Z52" s="81">
        <f t="shared" si="18"/>
        <v>15028000</v>
      </c>
      <c r="AA52" s="73">
        <f t="shared" si="7"/>
        <v>14.28571429</v>
      </c>
      <c r="AB52" s="73">
        <f t="shared" si="19"/>
        <v>16.69777778</v>
      </c>
      <c r="AC52" s="75" t="s">
        <v>37</v>
      </c>
    </row>
    <row r="53">
      <c r="A53" s="73"/>
      <c r="B53" s="74"/>
      <c r="C53" s="74"/>
      <c r="D53" s="75" t="s">
        <v>147</v>
      </c>
      <c r="E53" s="76" t="s">
        <v>148</v>
      </c>
      <c r="F53" s="76" t="s">
        <v>149</v>
      </c>
      <c r="G53" s="77">
        <v>7.0</v>
      </c>
      <c r="H53" s="78">
        <v>1.5E8</v>
      </c>
      <c r="I53" s="79">
        <v>0.0</v>
      </c>
      <c r="J53" s="80">
        <v>0.0</v>
      </c>
      <c r="K53" s="77">
        <v>2.0</v>
      </c>
      <c r="L53" s="78">
        <v>5.0E7</v>
      </c>
      <c r="M53" s="77">
        <v>0.0</v>
      </c>
      <c r="N53" s="78">
        <v>2849000.0</v>
      </c>
      <c r="O53" s="77">
        <v>1.0</v>
      </c>
      <c r="P53" s="78">
        <v>7398000.0</v>
      </c>
      <c r="Q53" s="77">
        <v>0.0</v>
      </c>
      <c r="R53" s="78">
        <v>0.0</v>
      </c>
      <c r="S53" s="77">
        <v>0.0</v>
      </c>
      <c r="T53" s="78">
        <v>0.0</v>
      </c>
      <c r="U53" s="77">
        <f t="shared" si="4"/>
        <v>1</v>
      </c>
      <c r="V53" s="81">
        <f t="shared" si="16"/>
        <v>10247000</v>
      </c>
      <c r="W53" s="73">
        <f t="shared" si="5"/>
        <v>50</v>
      </c>
      <c r="X53" s="82">
        <f t="shared" si="17"/>
        <v>20.494</v>
      </c>
      <c r="Y53" s="77">
        <f t="shared" si="6"/>
        <v>1</v>
      </c>
      <c r="Z53" s="81">
        <f t="shared" si="18"/>
        <v>10247000</v>
      </c>
      <c r="AA53" s="73">
        <f t="shared" si="7"/>
        <v>14.28571429</v>
      </c>
      <c r="AB53" s="73">
        <f t="shared" si="19"/>
        <v>6.831333333</v>
      </c>
      <c r="AC53" s="75" t="s">
        <v>37</v>
      </c>
    </row>
    <row r="54">
      <c r="A54" s="73"/>
      <c r="B54" s="74"/>
      <c r="C54" s="74"/>
      <c r="D54" s="75" t="s">
        <v>150</v>
      </c>
      <c r="E54" s="76" t="s">
        <v>151</v>
      </c>
      <c r="F54" s="76" t="s">
        <v>152</v>
      </c>
      <c r="G54" s="77">
        <v>7.0</v>
      </c>
      <c r="H54" s="78">
        <v>6.0E7</v>
      </c>
      <c r="I54" s="79">
        <v>0.0</v>
      </c>
      <c r="J54" s="80">
        <v>0.0</v>
      </c>
      <c r="K54" s="77">
        <v>2.0</v>
      </c>
      <c r="L54" s="78">
        <v>2.0E7</v>
      </c>
      <c r="M54" s="77">
        <v>0.0</v>
      </c>
      <c r="N54" s="78">
        <v>1466000.0</v>
      </c>
      <c r="O54" s="77">
        <v>1.0</v>
      </c>
      <c r="P54" s="78">
        <v>7782000.0</v>
      </c>
      <c r="Q54" s="77">
        <v>0.0</v>
      </c>
      <c r="R54" s="78">
        <v>0.0</v>
      </c>
      <c r="S54" s="77">
        <v>0.0</v>
      </c>
      <c r="T54" s="78">
        <v>0.0</v>
      </c>
      <c r="U54" s="77">
        <f t="shared" si="4"/>
        <v>1</v>
      </c>
      <c r="V54" s="81">
        <f t="shared" si="16"/>
        <v>9248000</v>
      </c>
      <c r="W54" s="73">
        <f t="shared" si="5"/>
        <v>50</v>
      </c>
      <c r="X54" s="82">
        <f t="shared" si="17"/>
        <v>46.24</v>
      </c>
      <c r="Y54" s="77">
        <f t="shared" si="6"/>
        <v>1</v>
      </c>
      <c r="Z54" s="81">
        <f t="shared" si="18"/>
        <v>9248000</v>
      </c>
      <c r="AA54" s="73">
        <f t="shared" si="7"/>
        <v>14.28571429</v>
      </c>
      <c r="AB54" s="73">
        <f t="shared" si="19"/>
        <v>15.41333333</v>
      </c>
      <c r="AC54" s="75" t="s">
        <v>37</v>
      </c>
    </row>
    <row r="55">
      <c r="A55" s="62"/>
      <c r="B55" s="63"/>
      <c r="C55" s="63"/>
      <c r="D55" s="64" t="s">
        <v>153</v>
      </c>
      <c r="E55" s="65" t="s">
        <v>154</v>
      </c>
      <c r="F55" s="65" t="s">
        <v>155</v>
      </c>
      <c r="G55" s="66">
        <f>G56+G57+G60+G61</f>
        <v>70</v>
      </c>
      <c r="H55" s="71">
        <f>SUM(H56:H63)</f>
        <v>3615000000</v>
      </c>
      <c r="I55" s="68">
        <f>I56+I57+I60+I61</f>
        <v>0</v>
      </c>
      <c r="J55" s="69">
        <f>SUM(J56:J63)</f>
        <v>0</v>
      </c>
      <c r="K55" s="66">
        <f>K56+K57+K60+K61</f>
        <v>19</v>
      </c>
      <c r="L55" s="71">
        <f>SUM(L56:L63)</f>
        <v>1240000000</v>
      </c>
      <c r="M55" s="66">
        <f>M56+M57+M60+M61</f>
        <v>0</v>
      </c>
      <c r="N55" s="71">
        <f>SUM(N56:N63)</f>
        <v>56417450</v>
      </c>
      <c r="O55" s="66">
        <f>O56+O57+O60+O61</f>
        <v>8</v>
      </c>
      <c r="P55" s="71">
        <f>SUM(P56:P63)</f>
        <v>72201750</v>
      </c>
      <c r="Q55" s="66">
        <f>Q56+Q57+Q60+Q61</f>
        <v>0</v>
      </c>
      <c r="R55" s="71">
        <f>SUM(R56:R63)</f>
        <v>0</v>
      </c>
      <c r="S55" s="66">
        <f>S56+S57+S60+S61</f>
        <v>0</v>
      </c>
      <c r="T55" s="71">
        <f>SUM(T56:T63)</f>
        <v>0</v>
      </c>
      <c r="U55" s="66">
        <f t="shared" si="4"/>
        <v>8</v>
      </c>
      <c r="V55" s="71">
        <f t="shared" si="16"/>
        <v>128619200</v>
      </c>
      <c r="W55" s="62">
        <f t="shared" si="5"/>
        <v>42.10526316</v>
      </c>
      <c r="X55" s="72">
        <f t="shared" si="17"/>
        <v>10.37251613</v>
      </c>
      <c r="Y55" s="66">
        <f t="shared" si="6"/>
        <v>8</v>
      </c>
      <c r="Z55" s="71">
        <f t="shared" si="18"/>
        <v>128619200</v>
      </c>
      <c r="AA55" s="62">
        <f t="shared" si="7"/>
        <v>11.42857143</v>
      </c>
      <c r="AB55" s="62">
        <f t="shared" si="19"/>
        <v>3.557930844</v>
      </c>
      <c r="AC55" s="64" t="s">
        <v>37</v>
      </c>
    </row>
    <row r="56">
      <c r="A56" s="73"/>
      <c r="B56" s="74"/>
      <c r="C56" s="74"/>
      <c r="D56" s="75" t="s">
        <v>156</v>
      </c>
      <c r="E56" s="76" t="s">
        <v>157</v>
      </c>
      <c r="F56" s="76" t="s">
        <v>158</v>
      </c>
      <c r="G56" s="77">
        <v>14.0</v>
      </c>
      <c r="H56" s="78">
        <v>1.2E9</v>
      </c>
      <c r="I56" s="79">
        <v>0.0</v>
      </c>
      <c r="J56" s="80">
        <v>0.0</v>
      </c>
      <c r="K56" s="77">
        <v>3.0</v>
      </c>
      <c r="L56" s="78">
        <v>2.5E8</v>
      </c>
      <c r="M56" s="77">
        <v>0.0</v>
      </c>
      <c r="N56" s="78">
        <v>7074000.0</v>
      </c>
      <c r="O56" s="77">
        <v>1.0</v>
      </c>
      <c r="P56" s="78">
        <v>8930000.0</v>
      </c>
      <c r="Q56" s="77">
        <v>0.0</v>
      </c>
      <c r="R56" s="78">
        <v>0.0</v>
      </c>
      <c r="S56" s="77">
        <v>0.0</v>
      </c>
      <c r="T56" s="78">
        <v>0.0</v>
      </c>
      <c r="U56" s="77">
        <f t="shared" si="4"/>
        <v>1</v>
      </c>
      <c r="V56" s="81">
        <f t="shared" si="16"/>
        <v>16004000</v>
      </c>
      <c r="W56" s="73">
        <f t="shared" si="5"/>
        <v>33.33333333</v>
      </c>
      <c r="X56" s="82">
        <f t="shared" si="17"/>
        <v>6.4016</v>
      </c>
      <c r="Y56" s="77">
        <f t="shared" si="6"/>
        <v>1</v>
      </c>
      <c r="Z56" s="81">
        <f t="shared" si="18"/>
        <v>16004000</v>
      </c>
      <c r="AA56" s="73">
        <f t="shared" si="7"/>
        <v>7.142857143</v>
      </c>
      <c r="AB56" s="73">
        <f t="shared" si="19"/>
        <v>1.333666667</v>
      </c>
      <c r="AC56" s="75" t="s">
        <v>37</v>
      </c>
    </row>
    <row r="57">
      <c r="A57" s="73"/>
      <c r="B57" s="74"/>
      <c r="C57" s="74"/>
      <c r="D57" s="75" t="s">
        <v>159</v>
      </c>
      <c r="E57" s="76" t="s">
        <v>160</v>
      </c>
      <c r="F57" s="76" t="s">
        <v>161</v>
      </c>
      <c r="G57" s="77">
        <v>21.0</v>
      </c>
      <c r="H57" s="78">
        <v>9.0E7</v>
      </c>
      <c r="I57" s="79">
        <v>0.0</v>
      </c>
      <c r="J57" s="80">
        <v>0.0</v>
      </c>
      <c r="K57" s="77">
        <v>6.0</v>
      </c>
      <c r="L57" s="78">
        <v>3.0E7</v>
      </c>
      <c r="M57" s="77">
        <v>0.0</v>
      </c>
      <c r="N57" s="78">
        <v>4504050.0</v>
      </c>
      <c r="O57" s="77">
        <v>3.0</v>
      </c>
      <c r="P57" s="78">
        <v>3466000.0</v>
      </c>
      <c r="Q57" s="77">
        <v>0.0</v>
      </c>
      <c r="R57" s="78">
        <v>0.0</v>
      </c>
      <c r="S57" s="77">
        <v>0.0</v>
      </c>
      <c r="T57" s="78">
        <v>0.0</v>
      </c>
      <c r="U57" s="77">
        <f t="shared" si="4"/>
        <v>3</v>
      </c>
      <c r="V57" s="81">
        <f t="shared" si="16"/>
        <v>7970050</v>
      </c>
      <c r="W57" s="73">
        <f t="shared" si="5"/>
        <v>50</v>
      </c>
      <c r="X57" s="82">
        <f t="shared" si="17"/>
        <v>26.56683333</v>
      </c>
      <c r="Y57" s="77">
        <f t="shared" si="6"/>
        <v>3</v>
      </c>
      <c r="Z57" s="81">
        <f t="shared" si="18"/>
        <v>7970050</v>
      </c>
      <c r="AA57" s="73">
        <f t="shared" si="7"/>
        <v>14.28571429</v>
      </c>
      <c r="AB57" s="73">
        <f t="shared" si="19"/>
        <v>8.855611111</v>
      </c>
      <c r="AC57" s="75" t="s">
        <v>37</v>
      </c>
    </row>
    <row r="58">
      <c r="A58" s="73"/>
      <c r="B58" s="74"/>
      <c r="C58" s="74"/>
      <c r="D58" s="75" t="s">
        <v>162</v>
      </c>
      <c r="E58" s="76" t="s">
        <v>163</v>
      </c>
      <c r="F58" s="76" t="s">
        <v>164</v>
      </c>
      <c r="G58" s="77">
        <v>10.0</v>
      </c>
      <c r="H58" s="78">
        <v>1.5E8</v>
      </c>
      <c r="I58" s="79">
        <v>0.0</v>
      </c>
      <c r="J58" s="80">
        <v>0.0</v>
      </c>
      <c r="K58" s="77">
        <v>3.0</v>
      </c>
      <c r="L58" s="78">
        <v>5.0E7</v>
      </c>
      <c r="M58" s="77">
        <v>1.0</v>
      </c>
      <c r="N58" s="78">
        <v>3925850.0</v>
      </c>
      <c r="O58" s="77">
        <v>1.0</v>
      </c>
      <c r="P58" s="78">
        <v>8385000.0</v>
      </c>
      <c r="Q58" s="77">
        <v>0.0</v>
      </c>
      <c r="R58" s="78">
        <v>0.0</v>
      </c>
      <c r="S58" s="77">
        <v>0.0</v>
      </c>
      <c r="T58" s="78">
        <v>0.0</v>
      </c>
      <c r="U58" s="77">
        <f t="shared" si="4"/>
        <v>2</v>
      </c>
      <c r="V58" s="81">
        <f t="shared" si="16"/>
        <v>12310850</v>
      </c>
      <c r="W58" s="73">
        <f t="shared" si="5"/>
        <v>66.66666667</v>
      </c>
      <c r="X58" s="82">
        <f t="shared" si="17"/>
        <v>24.6217</v>
      </c>
      <c r="Y58" s="77">
        <f t="shared" si="6"/>
        <v>2</v>
      </c>
      <c r="Z58" s="81">
        <f t="shared" si="18"/>
        <v>12310850</v>
      </c>
      <c r="AA58" s="73">
        <f t="shared" si="7"/>
        <v>20</v>
      </c>
      <c r="AB58" s="73">
        <f t="shared" si="19"/>
        <v>8.207233333</v>
      </c>
      <c r="AC58" s="75" t="s">
        <v>37</v>
      </c>
    </row>
    <row r="59">
      <c r="A59" s="73"/>
      <c r="B59" s="74"/>
      <c r="C59" s="74"/>
      <c r="D59" s="75" t="s">
        <v>165</v>
      </c>
      <c r="E59" s="76" t="s">
        <v>166</v>
      </c>
      <c r="F59" s="76" t="s">
        <v>167</v>
      </c>
      <c r="G59" s="77">
        <v>7.0</v>
      </c>
      <c r="H59" s="78">
        <v>6.0E7</v>
      </c>
      <c r="I59" s="79">
        <v>0.0</v>
      </c>
      <c r="J59" s="80">
        <v>0.0</v>
      </c>
      <c r="K59" s="77">
        <v>2.0</v>
      </c>
      <c r="L59" s="78">
        <v>2.0E7</v>
      </c>
      <c r="M59" s="77">
        <v>0.0</v>
      </c>
      <c r="N59" s="78">
        <v>5530600.0</v>
      </c>
      <c r="O59" s="77">
        <v>1.0</v>
      </c>
      <c r="P59" s="78">
        <v>2430750.0</v>
      </c>
      <c r="Q59" s="77">
        <v>0.0</v>
      </c>
      <c r="R59" s="78">
        <v>0.0</v>
      </c>
      <c r="S59" s="77">
        <v>0.0</v>
      </c>
      <c r="T59" s="78">
        <v>0.0</v>
      </c>
      <c r="U59" s="77">
        <f t="shared" si="4"/>
        <v>1</v>
      </c>
      <c r="V59" s="81">
        <f t="shared" si="16"/>
        <v>7961350</v>
      </c>
      <c r="W59" s="73">
        <f t="shared" si="5"/>
        <v>50</v>
      </c>
      <c r="X59" s="82">
        <f t="shared" si="17"/>
        <v>39.80675</v>
      </c>
      <c r="Y59" s="77">
        <f t="shared" si="6"/>
        <v>1</v>
      </c>
      <c r="Z59" s="81">
        <f t="shared" si="18"/>
        <v>7961350</v>
      </c>
      <c r="AA59" s="73">
        <f t="shared" si="7"/>
        <v>14.28571429</v>
      </c>
      <c r="AB59" s="73">
        <f t="shared" si="19"/>
        <v>13.26891667</v>
      </c>
      <c r="AC59" s="75" t="s">
        <v>37</v>
      </c>
    </row>
    <row r="60">
      <c r="A60" s="73"/>
      <c r="B60" s="74"/>
      <c r="C60" s="74"/>
      <c r="D60" s="75" t="s">
        <v>168</v>
      </c>
      <c r="E60" s="76" t="s">
        <v>169</v>
      </c>
      <c r="F60" s="76" t="s">
        <v>170</v>
      </c>
      <c r="G60" s="77">
        <v>14.0</v>
      </c>
      <c r="H60" s="78">
        <v>1.8E9</v>
      </c>
      <c r="I60" s="79">
        <v>0.0</v>
      </c>
      <c r="J60" s="80">
        <v>0.0</v>
      </c>
      <c r="K60" s="77">
        <v>4.0</v>
      </c>
      <c r="L60" s="78">
        <v>7.85E8</v>
      </c>
      <c r="M60" s="77">
        <v>0.0</v>
      </c>
      <c r="N60" s="78">
        <v>1.74053E7</v>
      </c>
      <c r="O60" s="77">
        <v>1.0</v>
      </c>
      <c r="P60" s="78">
        <v>3.44735E7</v>
      </c>
      <c r="Q60" s="77">
        <v>0.0</v>
      </c>
      <c r="R60" s="78">
        <v>0.0</v>
      </c>
      <c r="S60" s="77">
        <v>0.0</v>
      </c>
      <c r="T60" s="78">
        <v>0.0</v>
      </c>
      <c r="U60" s="77">
        <f t="shared" si="4"/>
        <v>1</v>
      </c>
      <c r="V60" s="81">
        <f t="shared" si="16"/>
        <v>51878800</v>
      </c>
      <c r="W60" s="73">
        <f t="shared" si="5"/>
        <v>25</v>
      </c>
      <c r="X60" s="82">
        <f t="shared" si="17"/>
        <v>6.608764331</v>
      </c>
      <c r="Y60" s="77">
        <f t="shared" si="6"/>
        <v>1</v>
      </c>
      <c r="Z60" s="81">
        <f t="shared" si="18"/>
        <v>51878800</v>
      </c>
      <c r="AA60" s="73">
        <f t="shared" si="7"/>
        <v>7.142857143</v>
      </c>
      <c r="AB60" s="73">
        <f t="shared" si="19"/>
        <v>2.882155556</v>
      </c>
      <c r="AC60" s="75" t="s">
        <v>37</v>
      </c>
    </row>
    <row r="61">
      <c r="A61" s="73"/>
      <c r="B61" s="74"/>
      <c r="C61" s="74"/>
      <c r="D61" s="75" t="s">
        <v>171</v>
      </c>
      <c r="E61" s="76" t="s">
        <v>172</v>
      </c>
      <c r="F61" s="76" t="s">
        <v>173</v>
      </c>
      <c r="G61" s="77">
        <v>21.0</v>
      </c>
      <c r="H61" s="78">
        <v>1.05E8</v>
      </c>
      <c r="I61" s="79">
        <v>0.0</v>
      </c>
      <c r="J61" s="80">
        <v>0.0</v>
      </c>
      <c r="K61" s="77">
        <v>6.0</v>
      </c>
      <c r="L61" s="78">
        <v>3.5E7</v>
      </c>
      <c r="M61" s="77">
        <v>0.0</v>
      </c>
      <c r="N61" s="78">
        <v>5487800.0</v>
      </c>
      <c r="O61" s="77">
        <v>3.0</v>
      </c>
      <c r="P61" s="78">
        <v>9205500.0</v>
      </c>
      <c r="Q61" s="77">
        <v>0.0</v>
      </c>
      <c r="R61" s="78">
        <v>0.0</v>
      </c>
      <c r="S61" s="77">
        <v>0.0</v>
      </c>
      <c r="T61" s="78">
        <v>0.0</v>
      </c>
      <c r="U61" s="77">
        <f t="shared" si="4"/>
        <v>3</v>
      </c>
      <c r="V61" s="81">
        <f t="shared" si="16"/>
        <v>14693300</v>
      </c>
      <c r="W61" s="73">
        <f t="shared" si="5"/>
        <v>50</v>
      </c>
      <c r="X61" s="82">
        <f t="shared" si="17"/>
        <v>41.98085714</v>
      </c>
      <c r="Y61" s="77">
        <f t="shared" si="6"/>
        <v>3</v>
      </c>
      <c r="Z61" s="81">
        <f t="shared" si="18"/>
        <v>14693300</v>
      </c>
      <c r="AA61" s="73">
        <f t="shared" si="7"/>
        <v>14.28571429</v>
      </c>
      <c r="AB61" s="73">
        <f t="shared" si="19"/>
        <v>13.99361905</v>
      </c>
      <c r="AC61" s="75" t="s">
        <v>37</v>
      </c>
    </row>
    <row r="62">
      <c r="A62" s="73"/>
      <c r="B62" s="74"/>
      <c r="C62" s="74"/>
      <c r="D62" s="75" t="s">
        <v>174</v>
      </c>
      <c r="E62" s="76" t="s">
        <v>175</v>
      </c>
      <c r="F62" s="76" t="s">
        <v>176</v>
      </c>
      <c r="G62" s="77">
        <v>13.0</v>
      </c>
      <c r="H62" s="78">
        <v>1.5E8</v>
      </c>
      <c r="I62" s="79">
        <v>0.0</v>
      </c>
      <c r="J62" s="80">
        <v>0.0</v>
      </c>
      <c r="K62" s="77">
        <v>4.0</v>
      </c>
      <c r="L62" s="78">
        <v>5.0E7</v>
      </c>
      <c r="M62" s="77">
        <v>0.0</v>
      </c>
      <c r="N62" s="78">
        <v>8627100.0</v>
      </c>
      <c r="O62" s="77">
        <v>1.0</v>
      </c>
      <c r="P62" s="78">
        <v>5311000.0</v>
      </c>
      <c r="Q62" s="77">
        <v>0.0</v>
      </c>
      <c r="R62" s="78">
        <v>0.0</v>
      </c>
      <c r="S62" s="77">
        <v>0.0</v>
      </c>
      <c r="T62" s="78">
        <v>0.0</v>
      </c>
      <c r="U62" s="77">
        <f t="shared" si="4"/>
        <v>1</v>
      </c>
      <c r="V62" s="81">
        <f t="shared" si="16"/>
        <v>13938100</v>
      </c>
      <c r="W62" s="73">
        <f t="shared" si="5"/>
        <v>25</v>
      </c>
      <c r="X62" s="82">
        <f t="shared" si="17"/>
        <v>27.8762</v>
      </c>
      <c r="Y62" s="77">
        <f t="shared" si="6"/>
        <v>1</v>
      </c>
      <c r="Z62" s="81">
        <f t="shared" si="18"/>
        <v>13938100</v>
      </c>
      <c r="AA62" s="73">
        <f t="shared" si="7"/>
        <v>7.692307692</v>
      </c>
      <c r="AB62" s="73">
        <f t="shared" si="19"/>
        <v>9.292066667</v>
      </c>
      <c r="AC62" s="75" t="s">
        <v>37</v>
      </c>
    </row>
    <row r="63">
      <c r="A63" s="73"/>
      <c r="B63" s="74"/>
      <c r="C63" s="74"/>
      <c r="D63" s="75" t="s">
        <v>177</v>
      </c>
      <c r="E63" s="76" t="s">
        <v>178</v>
      </c>
      <c r="F63" s="76" t="s">
        <v>179</v>
      </c>
      <c r="G63" s="77">
        <v>7.0</v>
      </c>
      <c r="H63" s="78">
        <v>6.0E7</v>
      </c>
      <c r="I63" s="79">
        <v>0.0</v>
      </c>
      <c r="J63" s="80">
        <v>0.0</v>
      </c>
      <c r="K63" s="77">
        <v>2.0</v>
      </c>
      <c r="L63" s="78">
        <v>2.0E7</v>
      </c>
      <c r="M63" s="77">
        <v>0.0</v>
      </c>
      <c r="N63" s="78">
        <v>3862750.0</v>
      </c>
      <c r="O63" s="77">
        <v>1.0</v>
      </c>
      <c r="P63" s="78">
        <v>0.0</v>
      </c>
      <c r="Q63" s="77">
        <v>0.0</v>
      </c>
      <c r="R63" s="78">
        <v>0.0</v>
      </c>
      <c r="S63" s="77">
        <v>0.0</v>
      </c>
      <c r="T63" s="78">
        <v>0.0</v>
      </c>
      <c r="U63" s="77">
        <f t="shared" si="4"/>
        <v>1</v>
      </c>
      <c r="V63" s="81">
        <f t="shared" si="16"/>
        <v>3862750</v>
      </c>
      <c r="W63" s="73">
        <f t="shared" si="5"/>
        <v>50</v>
      </c>
      <c r="X63" s="82">
        <f t="shared" si="17"/>
        <v>19.31375</v>
      </c>
      <c r="Y63" s="77">
        <f t="shared" si="6"/>
        <v>1</v>
      </c>
      <c r="Z63" s="81">
        <f t="shared" si="18"/>
        <v>3862750</v>
      </c>
      <c r="AA63" s="73">
        <f t="shared" si="7"/>
        <v>14.28571429</v>
      </c>
      <c r="AB63" s="73">
        <f t="shared" si="19"/>
        <v>6.437916667</v>
      </c>
      <c r="AC63" s="75" t="s">
        <v>37</v>
      </c>
    </row>
    <row r="64">
      <c r="A64" s="38"/>
      <c r="B64" s="47" t="s">
        <v>331</v>
      </c>
      <c r="C64" s="47"/>
      <c r="D64" s="86"/>
      <c r="E64" s="87"/>
      <c r="F64" s="48" t="s">
        <v>332</v>
      </c>
      <c r="G64" s="32">
        <v>70.0</v>
      </c>
      <c r="H64" s="46">
        <f t="shared" ref="H64:H65" si="20">H65</f>
        <v>3540000000</v>
      </c>
      <c r="I64" s="35">
        <v>0.0</v>
      </c>
      <c r="J64" s="49">
        <f t="shared" ref="J64:J65" si="21">J65</f>
        <v>0</v>
      </c>
      <c r="K64" s="32">
        <v>60.0</v>
      </c>
      <c r="L64" s="46">
        <f t="shared" ref="L64:L65" si="22">L65</f>
        <v>1780000000</v>
      </c>
      <c r="M64" s="32">
        <v>0.0</v>
      </c>
      <c r="N64" s="46">
        <f t="shared" ref="N64:N65" si="23">N65</f>
        <v>38455050</v>
      </c>
      <c r="O64" s="32">
        <v>0.0</v>
      </c>
      <c r="P64" s="46">
        <f t="shared" ref="P64:P65" si="24">P65</f>
        <v>295703000</v>
      </c>
      <c r="Q64" s="32">
        <v>0.0</v>
      </c>
      <c r="R64" s="46">
        <f t="shared" ref="R64:R65" si="25">R65</f>
        <v>0</v>
      </c>
      <c r="S64" s="32">
        <v>0.0</v>
      </c>
      <c r="T64" s="46">
        <f t="shared" ref="T64:T65" si="26">T65</f>
        <v>0</v>
      </c>
      <c r="U64" s="32">
        <f t="shared" si="4"/>
        <v>0</v>
      </c>
      <c r="V64" s="46">
        <f t="shared" si="16"/>
        <v>334158050</v>
      </c>
      <c r="W64" s="38">
        <f t="shared" si="5"/>
        <v>0</v>
      </c>
      <c r="X64" s="32">
        <f t="shared" si="17"/>
        <v>18.77292416</v>
      </c>
      <c r="Y64" s="32">
        <f t="shared" si="6"/>
        <v>0</v>
      </c>
      <c r="Z64" s="46">
        <f t="shared" si="18"/>
        <v>334158050</v>
      </c>
      <c r="AA64" s="38">
        <f t="shared" si="7"/>
        <v>0</v>
      </c>
      <c r="AB64" s="38">
        <f t="shared" si="19"/>
        <v>9.439492938</v>
      </c>
      <c r="AC64" s="47" t="s">
        <v>37</v>
      </c>
    </row>
    <row r="65">
      <c r="A65" s="38"/>
      <c r="B65" s="47"/>
      <c r="C65" s="47" t="s">
        <v>334</v>
      </c>
      <c r="D65" s="86"/>
      <c r="E65" s="87"/>
      <c r="F65" s="48" t="s">
        <v>332</v>
      </c>
      <c r="G65" s="32">
        <v>70.0</v>
      </c>
      <c r="H65" s="46">
        <f t="shared" si="20"/>
        <v>3540000000</v>
      </c>
      <c r="I65" s="35">
        <v>0.0</v>
      </c>
      <c r="J65" s="49">
        <f t="shared" si="21"/>
        <v>0</v>
      </c>
      <c r="K65" s="32">
        <v>60.0</v>
      </c>
      <c r="L65" s="46">
        <f t="shared" si="22"/>
        <v>1780000000</v>
      </c>
      <c r="M65" s="32">
        <v>0.0</v>
      </c>
      <c r="N65" s="46">
        <f t="shared" si="23"/>
        <v>38455050</v>
      </c>
      <c r="O65" s="32">
        <v>0.0</v>
      </c>
      <c r="P65" s="46">
        <f t="shared" si="24"/>
        <v>295703000</v>
      </c>
      <c r="Q65" s="32">
        <v>0.0</v>
      </c>
      <c r="R65" s="46">
        <f t="shared" si="25"/>
        <v>0</v>
      </c>
      <c r="S65" s="32">
        <v>0.0</v>
      </c>
      <c r="T65" s="46">
        <f t="shared" si="26"/>
        <v>0</v>
      </c>
      <c r="U65" s="32">
        <f t="shared" si="4"/>
        <v>0</v>
      </c>
      <c r="V65" s="46">
        <f t="shared" si="16"/>
        <v>334158050</v>
      </c>
      <c r="W65" s="38">
        <f t="shared" si="5"/>
        <v>0</v>
      </c>
      <c r="X65" s="32">
        <f t="shared" si="17"/>
        <v>18.77292416</v>
      </c>
      <c r="Y65" s="32">
        <f t="shared" si="6"/>
        <v>0</v>
      </c>
      <c r="Z65" s="46">
        <f t="shared" si="18"/>
        <v>334158050</v>
      </c>
      <c r="AA65" s="38">
        <f t="shared" si="7"/>
        <v>0</v>
      </c>
      <c r="AB65" s="38">
        <f t="shared" si="19"/>
        <v>9.439492938</v>
      </c>
      <c r="AC65" s="47" t="s">
        <v>37</v>
      </c>
    </row>
    <row r="66">
      <c r="A66" s="58"/>
      <c r="B66" s="88"/>
      <c r="C66" s="88"/>
      <c r="D66" s="88" t="s">
        <v>182</v>
      </c>
      <c r="E66" s="54" t="s">
        <v>183</v>
      </c>
      <c r="F66" s="54" t="s">
        <v>181</v>
      </c>
      <c r="G66" s="55">
        <v>85.0</v>
      </c>
      <c r="H66" s="57">
        <f>H67+H69+H71+H76</f>
        <v>3540000000</v>
      </c>
      <c r="I66" s="35">
        <v>0.0</v>
      </c>
      <c r="J66" s="49">
        <f>J67+J69+J71+J76</f>
        <v>0</v>
      </c>
      <c r="K66" s="55">
        <v>85.0</v>
      </c>
      <c r="L66" s="57">
        <f>L67+L69+L71+L76</f>
        <v>1780000000</v>
      </c>
      <c r="M66" s="55">
        <v>0.0</v>
      </c>
      <c r="N66" s="57">
        <f>N67+N69+N71+N76</f>
        <v>38455050</v>
      </c>
      <c r="O66" s="55">
        <v>0.0</v>
      </c>
      <c r="P66" s="57">
        <f>P67+P69+P71+P76</f>
        <v>295703000</v>
      </c>
      <c r="Q66" s="55">
        <v>0.0</v>
      </c>
      <c r="R66" s="57">
        <f>R67+R69+R71+R76</f>
        <v>0</v>
      </c>
      <c r="S66" s="55">
        <v>0.0</v>
      </c>
      <c r="T66" s="57">
        <f>T67+T69+T71+T76</f>
        <v>0</v>
      </c>
      <c r="U66" s="55">
        <f t="shared" si="4"/>
        <v>0</v>
      </c>
      <c r="V66" s="57">
        <f t="shared" si="16"/>
        <v>334158050</v>
      </c>
      <c r="W66" s="58">
        <f t="shared" si="5"/>
        <v>0</v>
      </c>
      <c r="X66" s="55">
        <f t="shared" si="17"/>
        <v>18.77292416</v>
      </c>
      <c r="Y66" s="55">
        <f t="shared" si="6"/>
        <v>0</v>
      </c>
      <c r="Z66" s="57">
        <f t="shared" si="18"/>
        <v>334158050</v>
      </c>
      <c r="AA66" s="58">
        <f t="shared" si="7"/>
        <v>0</v>
      </c>
      <c r="AB66" s="58">
        <f t="shared" si="19"/>
        <v>9.439492938</v>
      </c>
      <c r="AC66" s="88" t="s">
        <v>37</v>
      </c>
    </row>
    <row r="67">
      <c r="A67" s="62"/>
      <c r="B67" s="63"/>
      <c r="C67" s="63"/>
      <c r="D67" s="64" t="s">
        <v>186</v>
      </c>
      <c r="E67" s="65" t="s">
        <v>187</v>
      </c>
      <c r="F67" s="65" t="s">
        <v>349</v>
      </c>
      <c r="G67" s="66">
        <f t="shared" ref="G67:T67" si="27">G68</f>
        <v>3</v>
      </c>
      <c r="H67" s="71">
        <f t="shared" si="27"/>
        <v>920000000</v>
      </c>
      <c r="I67" s="68">
        <f t="shared" si="27"/>
        <v>0</v>
      </c>
      <c r="J67" s="69">
        <f t="shared" si="27"/>
        <v>0</v>
      </c>
      <c r="K67" s="66">
        <f t="shared" si="27"/>
        <v>2</v>
      </c>
      <c r="L67" s="71">
        <f t="shared" si="27"/>
        <v>1090000000</v>
      </c>
      <c r="M67" s="66">
        <f t="shared" si="27"/>
        <v>0</v>
      </c>
      <c r="N67" s="71">
        <f t="shared" si="27"/>
        <v>23175050</v>
      </c>
      <c r="O67" s="66">
        <f t="shared" si="27"/>
        <v>0</v>
      </c>
      <c r="P67" s="71">
        <f t="shared" si="27"/>
        <v>7268250</v>
      </c>
      <c r="Q67" s="66">
        <f t="shared" si="27"/>
        <v>0</v>
      </c>
      <c r="R67" s="71">
        <f t="shared" si="27"/>
        <v>0</v>
      </c>
      <c r="S67" s="66">
        <f t="shared" si="27"/>
        <v>0</v>
      </c>
      <c r="T67" s="71">
        <f t="shared" si="27"/>
        <v>0</v>
      </c>
      <c r="U67" s="66">
        <f t="shared" si="4"/>
        <v>0</v>
      </c>
      <c r="V67" s="71">
        <f t="shared" si="16"/>
        <v>30443300</v>
      </c>
      <c r="W67" s="62">
        <f t="shared" si="5"/>
        <v>0</v>
      </c>
      <c r="X67" s="72">
        <f t="shared" si="17"/>
        <v>2.792963303</v>
      </c>
      <c r="Y67" s="66">
        <f t="shared" si="6"/>
        <v>0</v>
      </c>
      <c r="Z67" s="71">
        <f t="shared" si="18"/>
        <v>30443300</v>
      </c>
      <c r="AA67" s="62">
        <f t="shared" si="7"/>
        <v>0</v>
      </c>
      <c r="AB67" s="62">
        <f t="shared" si="19"/>
        <v>3.309054348</v>
      </c>
      <c r="AC67" s="64" t="s">
        <v>37</v>
      </c>
    </row>
    <row r="68">
      <c r="A68" s="73"/>
      <c r="B68" s="74"/>
      <c r="C68" s="74"/>
      <c r="D68" s="75" t="s">
        <v>189</v>
      </c>
      <c r="E68" s="76" t="s">
        <v>190</v>
      </c>
      <c r="F68" s="76" t="s">
        <v>191</v>
      </c>
      <c r="G68" s="77">
        <v>3.0</v>
      </c>
      <c r="H68" s="78">
        <v>9.2E8</v>
      </c>
      <c r="I68" s="79">
        <v>0.0</v>
      </c>
      <c r="J68" s="80">
        <v>0.0</v>
      </c>
      <c r="K68" s="77">
        <v>2.0</v>
      </c>
      <c r="L68" s="78">
        <v>1.09E9</v>
      </c>
      <c r="M68" s="77">
        <v>0.0</v>
      </c>
      <c r="N68" s="89">
        <v>2.317505E7</v>
      </c>
      <c r="O68" s="77">
        <v>0.0</v>
      </c>
      <c r="P68" s="78">
        <v>7268250.0</v>
      </c>
      <c r="Q68" s="77">
        <v>0.0</v>
      </c>
      <c r="R68" s="78">
        <v>0.0</v>
      </c>
      <c r="S68" s="77">
        <v>0.0</v>
      </c>
      <c r="T68" s="78">
        <v>0.0</v>
      </c>
      <c r="U68" s="77">
        <f t="shared" si="4"/>
        <v>0</v>
      </c>
      <c r="V68" s="81">
        <f t="shared" si="16"/>
        <v>30443300</v>
      </c>
      <c r="W68" s="73">
        <f t="shared" si="5"/>
        <v>0</v>
      </c>
      <c r="X68" s="82">
        <f t="shared" si="17"/>
        <v>2.792963303</v>
      </c>
      <c r="Y68" s="77">
        <f t="shared" si="6"/>
        <v>0</v>
      </c>
      <c r="Z68" s="81">
        <f t="shared" si="18"/>
        <v>30443300</v>
      </c>
      <c r="AA68" s="73">
        <f t="shared" si="7"/>
        <v>0</v>
      </c>
      <c r="AB68" s="73">
        <f t="shared" si="19"/>
        <v>3.309054348</v>
      </c>
      <c r="AC68" s="75" t="s">
        <v>37</v>
      </c>
    </row>
    <row r="69">
      <c r="A69" s="62"/>
      <c r="B69" s="63"/>
      <c r="C69" s="63"/>
      <c r="D69" s="64" t="s">
        <v>192</v>
      </c>
      <c r="E69" s="65" t="s">
        <v>336</v>
      </c>
      <c r="F69" s="65" t="s">
        <v>337</v>
      </c>
      <c r="G69" s="66">
        <f t="shared" ref="G69:T69" si="28">G70</f>
        <v>9</v>
      </c>
      <c r="H69" s="71">
        <f t="shared" si="28"/>
        <v>675000000</v>
      </c>
      <c r="I69" s="68">
        <f t="shared" si="28"/>
        <v>0</v>
      </c>
      <c r="J69" s="69">
        <f t="shared" si="28"/>
        <v>0</v>
      </c>
      <c r="K69" s="66">
        <f t="shared" si="28"/>
        <v>2</v>
      </c>
      <c r="L69" s="71">
        <f t="shared" si="28"/>
        <v>175000000</v>
      </c>
      <c r="M69" s="66">
        <f t="shared" si="28"/>
        <v>0</v>
      </c>
      <c r="N69" s="71">
        <f t="shared" si="28"/>
        <v>0</v>
      </c>
      <c r="O69" s="66">
        <f t="shared" si="28"/>
        <v>0</v>
      </c>
      <c r="P69" s="71">
        <f t="shared" si="28"/>
        <v>0</v>
      </c>
      <c r="Q69" s="66">
        <f t="shared" si="28"/>
        <v>0</v>
      </c>
      <c r="R69" s="71">
        <f t="shared" si="28"/>
        <v>0</v>
      </c>
      <c r="S69" s="66">
        <f t="shared" si="28"/>
        <v>0</v>
      </c>
      <c r="T69" s="71">
        <f t="shared" si="28"/>
        <v>0</v>
      </c>
      <c r="U69" s="66">
        <f t="shared" si="4"/>
        <v>0</v>
      </c>
      <c r="V69" s="71">
        <f t="shared" si="16"/>
        <v>0</v>
      </c>
      <c r="W69" s="62">
        <f t="shared" si="5"/>
        <v>0</v>
      </c>
      <c r="X69" s="72">
        <f t="shared" si="17"/>
        <v>0</v>
      </c>
      <c r="Y69" s="66">
        <f t="shared" si="6"/>
        <v>0</v>
      </c>
      <c r="Z69" s="71">
        <f t="shared" si="18"/>
        <v>0</v>
      </c>
      <c r="AA69" s="62">
        <f t="shared" si="7"/>
        <v>0</v>
      </c>
      <c r="AB69" s="62">
        <f t="shared" si="19"/>
        <v>0</v>
      </c>
      <c r="AC69" s="64" t="s">
        <v>37</v>
      </c>
    </row>
    <row r="70">
      <c r="A70" s="73"/>
      <c r="B70" s="74"/>
      <c r="C70" s="74"/>
      <c r="D70" s="75" t="s">
        <v>195</v>
      </c>
      <c r="E70" s="76" t="s">
        <v>196</v>
      </c>
      <c r="F70" s="76" t="s">
        <v>197</v>
      </c>
      <c r="G70" s="77">
        <v>9.0</v>
      </c>
      <c r="H70" s="78">
        <v>6.75E8</v>
      </c>
      <c r="I70" s="79">
        <v>0.0</v>
      </c>
      <c r="J70" s="80">
        <v>0.0</v>
      </c>
      <c r="K70" s="77">
        <v>2.0</v>
      </c>
      <c r="L70" s="78">
        <v>1.75E8</v>
      </c>
      <c r="M70" s="77">
        <v>0.0</v>
      </c>
      <c r="N70" s="78">
        <v>0.0</v>
      </c>
      <c r="O70" s="77">
        <v>0.0</v>
      </c>
      <c r="P70" s="78">
        <v>0.0</v>
      </c>
      <c r="Q70" s="77">
        <v>0.0</v>
      </c>
      <c r="R70" s="78">
        <v>0.0</v>
      </c>
      <c r="S70" s="77">
        <v>0.0</v>
      </c>
      <c r="T70" s="78">
        <v>0.0</v>
      </c>
      <c r="U70" s="77">
        <f t="shared" si="4"/>
        <v>0</v>
      </c>
      <c r="V70" s="81">
        <f t="shared" si="16"/>
        <v>0</v>
      </c>
      <c r="W70" s="73">
        <f t="shared" si="5"/>
        <v>0</v>
      </c>
      <c r="X70" s="82">
        <f t="shared" si="17"/>
        <v>0</v>
      </c>
      <c r="Y70" s="77">
        <f t="shared" si="6"/>
        <v>0</v>
      </c>
      <c r="Z70" s="81">
        <f t="shared" si="18"/>
        <v>0</v>
      </c>
      <c r="AA70" s="73">
        <f t="shared" si="7"/>
        <v>0</v>
      </c>
      <c r="AB70" s="73">
        <f t="shared" si="19"/>
        <v>0</v>
      </c>
      <c r="AC70" s="75" t="s">
        <v>37</v>
      </c>
    </row>
    <row r="71">
      <c r="A71" s="62"/>
      <c r="B71" s="63"/>
      <c r="C71" s="63"/>
      <c r="D71" s="64" t="s">
        <v>198</v>
      </c>
      <c r="E71" s="65" t="s">
        <v>338</v>
      </c>
      <c r="F71" s="65" t="s">
        <v>339</v>
      </c>
      <c r="G71" s="66">
        <f t="shared" ref="G71:T71" si="29">SUM(G72:G75)</f>
        <v>13</v>
      </c>
      <c r="H71" s="71">
        <f t="shared" si="29"/>
        <v>1255000000</v>
      </c>
      <c r="I71" s="68">
        <f t="shared" si="29"/>
        <v>0</v>
      </c>
      <c r="J71" s="69">
        <f t="shared" si="29"/>
        <v>0</v>
      </c>
      <c r="K71" s="66">
        <f t="shared" si="29"/>
        <v>3</v>
      </c>
      <c r="L71" s="71">
        <f t="shared" si="29"/>
        <v>285000000</v>
      </c>
      <c r="M71" s="66">
        <f t="shared" si="29"/>
        <v>0</v>
      </c>
      <c r="N71" s="71">
        <f t="shared" si="29"/>
        <v>5590750</v>
      </c>
      <c r="O71" s="66">
        <f t="shared" si="29"/>
        <v>3</v>
      </c>
      <c r="P71" s="71">
        <f t="shared" si="29"/>
        <v>269837500</v>
      </c>
      <c r="Q71" s="66">
        <f t="shared" si="29"/>
        <v>0</v>
      </c>
      <c r="R71" s="71">
        <f t="shared" si="29"/>
        <v>0</v>
      </c>
      <c r="S71" s="66">
        <f t="shared" si="29"/>
        <v>0</v>
      </c>
      <c r="T71" s="71">
        <f t="shared" si="29"/>
        <v>0</v>
      </c>
      <c r="U71" s="66">
        <f t="shared" si="4"/>
        <v>3</v>
      </c>
      <c r="V71" s="71">
        <f t="shared" si="16"/>
        <v>275428250</v>
      </c>
      <c r="W71" s="62">
        <f t="shared" si="5"/>
        <v>100</v>
      </c>
      <c r="X71" s="72">
        <f t="shared" si="17"/>
        <v>96.64149123</v>
      </c>
      <c r="Y71" s="66">
        <f t="shared" si="6"/>
        <v>3</v>
      </c>
      <c r="Z71" s="71">
        <f t="shared" si="18"/>
        <v>275428250</v>
      </c>
      <c r="AA71" s="62">
        <f t="shared" si="7"/>
        <v>23.07692308</v>
      </c>
      <c r="AB71" s="62">
        <f t="shared" si="19"/>
        <v>21.9464741</v>
      </c>
      <c r="AC71" s="64" t="s">
        <v>37</v>
      </c>
    </row>
    <row r="72">
      <c r="A72" s="73"/>
      <c r="B72" s="74"/>
      <c r="C72" s="74"/>
      <c r="D72" s="75" t="s">
        <v>201</v>
      </c>
      <c r="E72" s="76" t="s">
        <v>202</v>
      </c>
      <c r="F72" s="76" t="s">
        <v>203</v>
      </c>
      <c r="G72" s="77">
        <v>1.0</v>
      </c>
      <c r="H72" s="78">
        <v>1.75E8</v>
      </c>
      <c r="I72" s="79">
        <v>0.0</v>
      </c>
      <c r="J72" s="80">
        <v>0.0</v>
      </c>
      <c r="K72" s="77">
        <v>0.0</v>
      </c>
      <c r="L72" s="78">
        <v>0.0</v>
      </c>
      <c r="M72" s="77">
        <v>0.0</v>
      </c>
      <c r="N72" s="78">
        <v>0.0</v>
      </c>
      <c r="O72" s="77">
        <v>0.0</v>
      </c>
      <c r="P72" s="78">
        <v>0.0</v>
      </c>
      <c r="Q72" s="77">
        <v>0.0</v>
      </c>
      <c r="R72" s="78">
        <v>0.0</v>
      </c>
      <c r="S72" s="77">
        <v>0.0</v>
      </c>
      <c r="T72" s="78">
        <v>0.0</v>
      </c>
      <c r="U72" s="77">
        <f t="shared" si="4"/>
        <v>0</v>
      </c>
      <c r="V72" s="81">
        <f t="shared" si="16"/>
        <v>0</v>
      </c>
      <c r="W72" s="73">
        <f t="shared" si="5"/>
        <v>0</v>
      </c>
      <c r="X72" s="82">
        <f t="shared" ref="X72:X73" si="30">IFERROR((V72/L72)*100,0)</f>
        <v>0</v>
      </c>
      <c r="Y72" s="77">
        <f t="shared" si="6"/>
        <v>0</v>
      </c>
      <c r="Z72" s="81">
        <f t="shared" si="18"/>
        <v>0</v>
      </c>
      <c r="AA72" s="73">
        <f t="shared" si="7"/>
        <v>0</v>
      </c>
      <c r="AB72" s="73">
        <f t="shared" si="19"/>
        <v>0</v>
      </c>
      <c r="AC72" s="75" t="s">
        <v>37</v>
      </c>
    </row>
    <row r="73">
      <c r="A73" s="73"/>
      <c r="B73" s="74"/>
      <c r="C73" s="74"/>
      <c r="D73" s="75" t="s">
        <v>204</v>
      </c>
      <c r="E73" s="76" t="s">
        <v>205</v>
      </c>
      <c r="F73" s="76" t="s">
        <v>206</v>
      </c>
      <c r="G73" s="77">
        <v>2.0</v>
      </c>
      <c r="H73" s="78">
        <v>2.3E8</v>
      </c>
      <c r="I73" s="79">
        <v>0.0</v>
      </c>
      <c r="J73" s="80">
        <v>0.0</v>
      </c>
      <c r="K73" s="77">
        <v>0.0</v>
      </c>
      <c r="L73" s="78">
        <v>0.0</v>
      </c>
      <c r="M73" s="77">
        <v>0.0</v>
      </c>
      <c r="N73" s="78">
        <v>0.0</v>
      </c>
      <c r="O73" s="77">
        <v>0.0</v>
      </c>
      <c r="P73" s="78">
        <v>0.0</v>
      </c>
      <c r="Q73" s="77">
        <v>0.0</v>
      </c>
      <c r="R73" s="78">
        <v>0.0</v>
      </c>
      <c r="S73" s="77">
        <v>0.0</v>
      </c>
      <c r="T73" s="78">
        <v>0.0</v>
      </c>
      <c r="U73" s="77">
        <f t="shared" si="4"/>
        <v>0</v>
      </c>
      <c r="V73" s="81">
        <f t="shared" si="16"/>
        <v>0</v>
      </c>
      <c r="W73" s="73">
        <f t="shared" si="5"/>
        <v>0</v>
      </c>
      <c r="X73" s="82">
        <f t="shared" si="30"/>
        <v>0</v>
      </c>
      <c r="Y73" s="77">
        <f t="shared" si="6"/>
        <v>0</v>
      </c>
      <c r="Z73" s="81">
        <f t="shared" si="18"/>
        <v>0</v>
      </c>
      <c r="AA73" s="73">
        <f t="shared" si="7"/>
        <v>0</v>
      </c>
      <c r="AB73" s="73">
        <f t="shared" si="19"/>
        <v>0</v>
      </c>
      <c r="AC73" s="75" t="s">
        <v>37</v>
      </c>
    </row>
    <row r="74">
      <c r="A74" s="73"/>
      <c r="B74" s="74"/>
      <c r="C74" s="74"/>
      <c r="D74" s="75" t="s">
        <v>207</v>
      </c>
      <c r="E74" s="76" t="s">
        <v>208</v>
      </c>
      <c r="F74" s="76" t="s">
        <v>209</v>
      </c>
      <c r="G74" s="77">
        <v>9.0</v>
      </c>
      <c r="H74" s="78">
        <v>6.75E8</v>
      </c>
      <c r="I74" s="79">
        <v>0.0</v>
      </c>
      <c r="J74" s="80">
        <v>0.0</v>
      </c>
      <c r="K74" s="77">
        <v>3.0</v>
      </c>
      <c r="L74" s="78">
        <v>2.85E8</v>
      </c>
      <c r="M74" s="77">
        <v>0.0</v>
      </c>
      <c r="N74" s="89">
        <v>5590750.0</v>
      </c>
      <c r="O74" s="77">
        <v>3.0</v>
      </c>
      <c r="P74" s="78">
        <v>2.698375E8</v>
      </c>
      <c r="Q74" s="77">
        <v>0.0</v>
      </c>
      <c r="R74" s="78">
        <v>0.0</v>
      </c>
      <c r="S74" s="77">
        <v>0.0</v>
      </c>
      <c r="T74" s="78">
        <v>0.0</v>
      </c>
      <c r="U74" s="77">
        <f t="shared" si="4"/>
        <v>3</v>
      </c>
      <c r="V74" s="81">
        <f t="shared" si="16"/>
        <v>275428250</v>
      </c>
      <c r="W74" s="73">
        <f t="shared" si="5"/>
        <v>100</v>
      </c>
      <c r="X74" s="82">
        <f>(V74/L74)*100</f>
        <v>96.64149123</v>
      </c>
      <c r="Y74" s="77">
        <f t="shared" si="6"/>
        <v>3</v>
      </c>
      <c r="Z74" s="81">
        <f t="shared" si="18"/>
        <v>275428250</v>
      </c>
      <c r="AA74" s="73">
        <f t="shared" si="7"/>
        <v>33.33333333</v>
      </c>
      <c r="AB74" s="73">
        <f t="shared" si="19"/>
        <v>40.80418519</v>
      </c>
      <c r="AC74" s="75" t="s">
        <v>37</v>
      </c>
    </row>
    <row r="75">
      <c r="A75" s="73"/>
      <c r="B75" s="74"/>
      <c r="C75" s="74"/>
      <c r="D75" s="75" t="s">
        <v>210</v>
      </c>
      <c r="E75" s="76" t="s">
        <v>211</v>
      </c>
      <c r="F75" s="76" t="s">
        <v>212</v>
      </c>
      <c r="G75" s="77">
        <v>1.0</v>
      </c>
      <c r="H75" s="78">
        <v>1.75E8</v>
      </c>
      <c r="I75" s="79">
        <v>0.0</v>
      </c>
      <c r="J75" s="80">
        <v>0.0</v>
      </c>
      <c r="K75" s="77">
        <v>0.0</v>
      </c>
      <c r="L75" s="78">
        <v>0.0</v>
      </c>
      <c r="M75" s="77">
        <v>0.0</v>
      </c>
      <c r="N75" s="78">
        <v>0.0</v>
      </c>
      <c r="O75" s="77">
        <v>0.0</v>
      </c>
      <c r="P75" s="78">
        <v>0.0</v>
      </c>
      <c r="Q75" s="77">
        <v>0.0</v>
      </c>
      <c r="R75" s="78">
        <v>0.0</v>
      </c>
      <c r="S75" s="77">
        <v>0.0</v>
      </c>
      <c r="T75" s="78">
        <v>0.0</v>
      </c>
      <c r="U75" s="77">
        <f t="shared" si="4"/>
        <v>0</v>
      </c>
      <c r="V75" s="81">
        <f t="shared" si="16"/>
        <v>0</v>
      </c>
      <c r="W75" s="73">
        <f t="shared" si="5"/>
        <v>0</v>
      </c>
      <c r="X75" s="82">
        <f>IFERROR((V75/L75)*100,0)</f>
        <v>0</v>
      </c>
      <c r="Y75" s="77">
        <f t="shared" si="6"/>
        <v>0</v>
      </c>
      <c r="Z75" s="81">
        <f t="shared" si="18"/>
        <v>0</v>
      </c>
      <c r="AA75" s="73">
        <f t="shared" si="7"/>
        <v>0</v>
      </c>
      <c r="AB75" s="73">
        <f t="shared" si="19"/>
        <v>0</v>
      </c>
      <c r="AC75" s="75" t="s">
        <v>37</v>
      </c>
    </row>
    <row r="76">
      <c r="A76" s="62"/>
      <c r="B76" s="63"/>
      <c r="C76" s="63"/>
      <c r="D76" s="64" t="s">
        <v>213</v>
      </c>
      <c r="E76" s="65" t="s">
        <v>214</v>
      </c>
      <c r="F76" s="65" t="s">
        <v>340</v>
      </c>
      <c r="G76" s="66">
        <v>18.0</v>
      </c>
      <c r="H76" s="71">
        <f>SUM(H77:H79)</f>
        <v>690000000</v>
      </c>
      <c r="I76" s="68">
        <v>0.0</v>
      </c>
      <c r="J76" s="69">
        <f>SUM(J77:J79)</f>
        <v>0</v>
      </c>
      <c r="K76" s="66">
        <v>5.0</v>
      </c>
      <c r="L76" s="71">
        <f>SUM(L77:L79)</f>
        <v>230000000</v>
      </c>
      <c r="M76" s="66">
        <v>0.0</v>
      </c>
      <c r="N76" s="71">
        <f>SUM(N77:N79)</f>
        <v>9689250</v>
      </c>
      <c r="O76" s="66">
        <v>0.0</v>
      </c>
      <c r="P76" s="71">
        <f>SUM(P77:P79)</f>
        <v>18597250</v>
      </c>
      <c r="Q76" s="66">
        <v>0.0</v>
      </c>
      <c r="R76" s="71">
        <f>SUM(R77:R79)</f>
        <v>0</v>
      </c>
      <c r="S76" s="66">
        <v>0.0</v>
      </c>
      <c r="T76" s="71">
        <f>SUM(T77:T79)</f>
        <v>0</v>
      </c>
      <c r="U76" s="66">
        <f t="shared" si="4"/>
        <v>0</v>
      </c>
      <c r="V76" s="71">
        <f t="shared" si="16"/>
        <v>28286500</v>
      </c>
      <c r="W76" s="62">
        <f t="shared" si="5"/>
        <v>0</v>
      </c>
      <c r="X76" s="72">
        <f t="shared" ref="X76:X108" si="31">(V76/L76)*100</f>
        <v>12.29847826</v>
      </c>
      <c r="Y76" s="66">
        <f t="shared" si="6"/>
        <v>0</v>
      </c>
      <c r="Z76" s="71">
        <f t="shared" si="18"/>
        <v>28286500</v>
      </c>
      <c r="AA76" s="62">
        <f t="shared" si="7"/>
        <v>0</v>
      </c>
      <c r="AB76" s="62">
        <f t="shared" si="19"/>
        <v>4.099492754</v>
      </c>
      <c r="AC76" s="64" t="s">
        <v>37</v>
      </c>
    </row>
    <row r="77">
      <c r="A77" s="73"/>
      <c r="B77" s="74"/>
      <c r="C77" s="74"/>
      <c r="D77" s="75" t="s">
        <v>217</v>
      </c>
      <c r="E77" s="76" t="s">
        <v>218</v>
      </c>
      <c r="F77" s="76" t="s">
        <v>219</v>
      </c>
      <c r="G77" s="77">
        <v>3.0</v>
      </c>
      <c r="H77" s="78">
        <v>3.75E8</v>
      </c>
      <c r="I77" s="79">
        <v>0.0</v>
      </c>
      <c r="J77" s="80">
        <v>0.0</v>
      </c>
      <c r="K77" s="77">
        <v>1.0</v>
      </c>
      <c r="L77" s="78">
        <v>1.25E8</v>
      </c>
      <c r="M77" s="77">
        <v>0.0</v>
      </c>
      <c r="N77" s="78">
        <v>5689250.0</v>
      </c>
      <c r="O77" s="77">
        <v>0.0</v>
      </c>
      <c r="P77" s="78">
        <v>1.859725E7</v>
      </c>
      <c r="Q77" s="77">
        <v>0.0</v>
      </c>
      <c r="R77" s="78">
        <v>0.0</v>
      </c>
      <c r="S77" s="77">
        <v>0.0</v>
      </c>
      <c r="T77" s="78">
        <v>0.0</v>
      </c>
      <c r="U77" s="77">
        <f t="shared" si="4"/>
        <v>0</v>
      </c>
      <c r="V77" s="81">
        <f t="shared" si="16"/>
        <v>24286500</v>
      </c>
      <c r="W77" s="73">
        <f t="shared" si="5"/>
        <v>0</v>
      </c>
      <c r="X77" s="82">
        <f t="shared" si="31"/>
        <v>19.4292</v>
      </c>
      <c r="Y77" s="77">
        <f t="shared" si="6"/>
        <v>0</v>
      </c>
      <c r="Z77" s="81">
        <f t="shared" si="18"/>
        <v>24286500</v>
      </c>
      <c r="AA77" s="73">
        <f t="shared" si="7"/>
        <v>0</v>
      </c>
      <c r="AB77" s="73">
        <f t="shared" si="19"/>
        <v>6.4764</v>
      </c>
      <c r="AC77" s="75" t="s">
        <v>37</v>
      </c>
    </row>
    <row r="78">
      <c r="A78" s="73"/>
      <c r="B78" s="74"/>
      <c r="C78" s="74"/>
      <c r="D78" s="75" t="s">
        <v>220</v>
      </c>
      <c r="E78" s="76" t="s">
        <v>221</v>
      </c>
      <c r="F78" s="76" t="s">
        <v>222</v>
      </c>
      <c r="G78" s="77">
        <v>3.0</v>
      </c>
      <c r="H78" s="78">
        <v>1.65E8</v>
      </c>
      <c r="I78" s="79">
        <v>0.0</v>
      </c>
      <c r="J78" s="80">
        <v>0.0</v>
      </c>
      <c r="K78" s="77">
        <v>1.0</v>
      </c>
      <c r="L78" s="78">
        <v>5.5E7</v>
      </c>
      <c r="M78" s="77">
        <v>0.0</v>
      </c>
      <c r="N78" s="78">
        <v>0.0</v>
      </c>
      <c r="O78" s="77">
        <v>0.0</v>
      </c>
      <c r="P78" s="78">
        <v>0.0</v>
      </c>
      <c r="Q78" s="77">
        <v>0.0</v>
      </c>
      <c r="R78" s="78">
        <v>0.0</v>
      </c>
      <c r="S78" s="77">
        <v>0.0</v>
      </c>
      <c r="T78" s="78">
        <v>0.0</v>
      </c>
      <c r="U78" s="77">
        <f t="shared" si="4"/>
        <v>0</v>
      </c>
      <c r="V78" s="81">
        <f t="shared" si="16"/>
        <v>0</v>
      </c>
      <c r="W78" s="73">
        <f t="shared" si="5"/>
        <v>0</v>
      </c>
      <c r="X78" s="82">
        <f t="shared" si="31"/>
        <v>0</v>
      </c>
      <c r="Y78" s="77">
        <f t="shared" si="6"/>
        <v>0</v>
      </c>
      <c r="Z78" s="81">
        <f t="shared" si="18"/>
        <v>0</v>
      </c>
      <c r="AA78" s="73">
        <f t="shared" si="7"/>
        <v>0</v>
      </c>
      <c r="AB78" s="73">
        <f t="shared" si="19"/>
        <v>0</v>
      </c>
      <c r="AC78" s="75" t="s">
        <v>37</v>
      </c>
    </row>
    <row r="79">
      <c r="A79" s="73"/>
      <c r="B79" s="74"/>
      <c r="C79" s="74"/>
      <c r="D79" s="75" t="s">
        <v>223</v>
      </c>
      <c r="E79" s="76" t="s">
        <v>224</v>
      </c>
      <c r="F79" s="76" t="s">
        <v>225</v>
      </c>
      <c r="G79" s="77">
        <v>3.0</v>
      </c>
      <c r="H79" s="78">
        <v>1.5E8</v>
      </c>
      <c r="I79" s="79">
        <v>0.0</v>
      </c>
      <c r="J79" s="80">
        <v>0.0</v>
      </c>
      <c r="K79" s="77">
        <v>1.0</v>
      </c>
      <c r="L79" s="78">
        <v>5.0E7</v>
      </c>
      <c r="M79" s="77">
        <v>0.0</v>
      </c>
      <c r="N79" s="78">
        <v>4000000.0</v>
      </c>
      <c r="O79" s="77">
        <v>0.0</v>
      </c>
      <c r="P79" s="78">
        <v>0.0</v>
      </c>
      <c r="Q79" s="77">
        <v>0.0</v>
      </c>
      <c r="R79" s="78">
        <v>0.0</v>
      </c>
      <c r="S79" s="77">
        <v>0.0</v>
      </c>
      <c r="T79" s="78">
        <v>0.0</v>
      </c>
      <c r="U79" s="77">
        <f t="shared" si="4"/>
        <v>0</v>
      </c>
      <c r="V79" s="81">
        <f t="shared" si="16"/>
        <v>4000000</v>
      </c>
      <c r="W79" s="73">
        <f t="shared" si="5"/>
        <v>0</v>
      </c>
      <c r="X79" s="82">
        <f t="shared" si="31"/>
        <v>8</v>
      </c>
      <c r="Y79" s="77">
        <f t="shared" si="6"/>
        <v>0</v>
      </c>
      <c r="Z79" s="81">
        <f t="shared" si="18"/>
        <v>4000000</v>
      </c>
      <c r="AA79" s="73">
        <f t="shared" si="7"/>
        <v>0</v>
      </c>
      <c r="AB79" s="73">
        <f t="shared" si="19"/>
        <v>2.666666667</v>
      </c>
      <c r="AC79" s="75" t="s">
        <v>37</v>
      </c>
    </row>
    <row r="80">
      <c r="A80" s="38"/>
      <c r="B80" s="47" t="s">
        <v>341</v>
      </c>
      <c r="C80" s="47"/>
      <c r="D80" s="86"/>
      <c r="E80" s="87"/>
      <c r="F80" s="48" t="s">
        <v>342</v>
      </c>
      <c r="G80" s="32">
        <v>84.0</v>
      </c>
      <c r="H80" s="46">
        <f t="shared" ref="H80:H81" si="32">H81</f>
        <v>16091673040</v>
      </c>
      <c r="I80" s="35">
        <v>0.0</v>
      </c>
      <c r="J80" s="49">
        <f t="shared" ref="J80:J81" si="33">J81</f>
        <v>0</v>
      </c>
      <c r="K80" s="32">
        <v>83.0</v>
      </c>
      <c r="L80" s="46">
        <f t="shared" ref="L80:L81" si="34">L81</f>
        <v>5020939641</v>
      </c>
      <c r="M80" s="32">
        <v>0.0</v>
      </c>
      <c r="N80" s="46">
        <f t="shared" ref="N80:N81" si="35">N81</f>
        <v>807113181</v>
      </c>
      <c r="O80" s="32">
        <v>0.0</v>
      </c>
      <c r="P80" s="46">
        <f t="shared" ref="P80:P81" si="36">P81</f>
        <v>1673815534</v>
      </c>
      <c r="Q80" s="32">
        <v>0.0</v>
      </c>
      <c r="R80" s="46">
        <f t="shared" ref="R80:R81" si="37">R81</f>
        <v>0</v>
      </c>
      <c r="S80" s="32">
        <v>0.0</v>
      </c>
      <c r="T80" s="46">
        <f t="shared" ref="T80:T81" si="38">T81</f>
        <v>0</v>
      </c>
      <c r="U80" s="32">
        <f t="shared" si="4"/>
        <v>0</v>
      </c>
      <c r="V80" s="46">
        <f t="shared" si="16"/>
        <v>2480928715</v>
      </c>
      <c r="W80" s="38">
        <f t="shared" si="5"/>
        <v>0</v>
      </c>
      <c r="X80" s="32">
        <f t="shared" si="31"/>
        <v>49.41164189</v>
      </c>
      <c r="Y80" s="32">
        <f t="shared" si="6"/>
        <v>0</v>
      </c>
      <c r="Z80" s="46">
        <f t="shared" si="18"/>
        <v>2480928715</v>
      </c>
      <c r="AA80" s="38">
        <f t="shared" si="7"/>
        <v>0</v>
      </c>
      <c r="AB80" s="38">
        <f t="shared" si="19"/>
        <v>15.41746908</v>
      </c>
      <c r="AC80" s="47" t="s">
        <v>37</v>
      </c>
    </row>
    <row r="81">
      <c r="A81" s="38"/>
      <c r="B81" s="47"/>
      <c r="C81" s="47" t="s">
        <v>343</v>
      </c>
      <c r="D81" s="86"/>
      <c r="E81" s="87"/>
      <c r="F81" s="48" t="s">
        <v>342</v>
      </c>
      <c r="G81" s="32">
        <v>84.0</v>
      </c>
      <c r="H81" s="46">
        <f t="shared" si="32"/>
        <v>16091673040</v>
      </c>
      <c r="I81" s="35">
        <v>0.0</v>
      </c>
      <c r="J81" s="49">
        <f t="shared" si="33"/>
        <v>0</v>
      </c>
      <c r="K81" s="32">
        <v>83.0</v>
      </c>
      <c r="L81" s="46">
        <f t="shared" si="34"/>
        <v>5020939641</v>
      </c>
      <c r="M81" s="32">
        <v>0.0</v>
      </c>
      <c r="N81" s="46">
        <f t="shared" si="35"/>
        <v>807113181</v>
      </c>
      <c r="O81" s="32">
        <v>0.0</v>
      </c>
      <c r="P81" s="46">
        <f t="shared" si="36"/>
        <v>1673815534</v>
      </c>
      <c r="Q81" s="32">
        <v>0.0</v>
      </c>
      <c r="R81" s="46">
        <f t="shared" si="37"/>
        <v>0</v>
      </c>
      <c r="S81" s="32">
        <v>0.0</v>
      </c>
      <c r="T81" s="46">
        <f t="shared" si="38"/>
        <v>0</v>
      </c>
      <c r="U81" s="32">
        <f t="shared" si="4"/>
        <v>0</v>
      </c>
      <c r="V81" s="46">
        <f t="shared" si="16"/>
        <v>2480928715</v>
      </c>
      <c r="W81" s="38">
        <f t="shared" si="5"/>
        <v>0</v>
      </c>
      <c r="X81" s="32">
        <f t="shared" si="31"/>
        <v>49.41164189</v>
      </c>
      <c r="Y81" s="32">
        <f t="shared" si="6"/>
        <v>0</v>
      </c>
      <c r="Z81" s="46">
        <f t="shared" si="18"/>
        <v>2480928715</v>
      </c>
      <c r="AA81" s="38">
        <f t="shared" si="7"/>
        <v>0</v>
      </c>
      <c r="AB81" s="38">
        <f t="shared" si="19"/>
        <v>15.41746908</v>
      </c>
      <c r="AC81" s="47" t="s">
        <v>37</v>
      </c>
    </row>
    <row r="82">
      <c r="A82" s="58"/>
      <c r="B82" s="88"/>
      <c r="C82" s="88"/>
      <c r="D82" s="88" t="s">
        <v>229</v>
      </c>
      <c r="E82" s="54" t="s">
        <v>230</v>
      </c>
      <c r="F82" s="54" t="s">
        <v>344</v>
      </c>
      <c r="G82" s="55">
        <v>82.5</v>
      </c>
      <c r="H82" s="57">
        <f>H83+H86+H89+H93+H101+H105</f>
        <v>16091673040</v>
      </c>
      <c r="I82" s="35">
        <v>0.0</v>
      </c>
      <c r="J82" s="49">
        <f>J83+J86+J89+J93+J101+J105</f>
        <v>0</v>
      </c>
      <c r="K82" s="55">
        <v>81.0</v>
      </c>
      <c r="L82" s="57">
        <f>L83+L86+L89+L93+L101+L105</f>
        <v>5020939641</v>
      </c>
      <c r="M82" s="55">
        <v>0.0</v>
      </c>
      <c r="N82" s="57">
        <f>N83+N86+N89+N93+N101+N105</f>
        <v>807113181</v>
      </c>
      <c r="O82" s="55">
        <v>0.0</v>
      </c>
      <c r="P82" s="57">
        <f>P83+P86+P89+P93+P101+P105</f>
        <v>1673815534</v>
      </c>
      <c r="Q82" s="55">
        <v>0.0</v>
      </c>
      <c r="R82" s="57">
        <f>R83+R86+R89+R93+R101+R105</f>
        <v>0</v>
      </c>
      <c r="S82" s="55">
        <v>0.0</v>
      </c>
      <c r="T82" s="57">
        <f>T83+T86+T89+T93+T101+T105</f>
        <v>0</v>
      </c>
      <c r="U82" s="55">
        <f t="shared" si="4"/>
        <v>0</v>
      </c>
      <c r="V82" s="57">
        <f t="shared" si="16"/>
        <v>2480928715</v>
      </c>
      <c r="W82" s="58">
        <f t="shared" si="5"/>
        <v>0</v>
      </c>
      <c r="X82" s="55">
        <f t="shared" si="31"/>
        <v>49.41164189</v>
      </c>
      <c r="Y82" s="55">
        <f t="shared" si="6"/>
        <v>0</v>
      </c>
      <c r="Z82" s="57">
        <f t="shared" si="18"/>
        <v>2480928715</v>
      </c>
      <c r="AA82" s="58">
        <f t="shared" si="7"/>
        <v>0</v>
      </c>
      <c r="AB82" s="58">
        <f t="shared" si="19"/>
        <v>15.41746908</v>
      </c>
      <c r="AC82" s="88" t="s">
        <v>37</v>
      </c>
    </row>
    <row r="83">
      <c r="A83" s="62"/>
      <c r="B83" s="63"/>
      <c r="C83" s="63"/>
      <c r="D83" s="64" t="s">
        <v>233</v>
      </c>
      <c r="E83" s="65" t="s">
        <v>234</v>
      </c>
      <c r="F83" s="65" t="s">
        <v>345</v>
      </c>
      <c r="G83" s="66">
        <f t="shared" ref="G83:T83" si="39">SUM(G84:G85)</f>
        <v>101</v>
      </c>
      <c r="H83" s="71">
        <f t="shared" si="39"/>
        <v>156000000</v>
      </c>
      <c r="I83" s="68">
        <f t="shared" si="39"/>
        <v>0</v>
      </c>
      <c r="J83" s="69">
        <f t="shared" si="39"/>
        <v>0</v>
      </c>
      <c r="K83" s="66">
        <f t="shared" si="39"/>
        <v>33</v>
      </c>
      <c r="L83" s="71">
        <f t="shared" si="39"/>
        <v>51000000</v>
      </c>
      <c r="M83" s="66">
        <f t="shared" si="39"/>
        <v>9</v>
      </c>
      <c r="N83" s="71">
        <f t="shared" si="39"/>
        <v>0</v>
      </c>
      <c r="O83" s="66">
        <f t="shared" si="39"/>
        <v>5</v>
      </c>
      <c r="P83" s="71">
        <f t="shared" si="39"/>
        <v>19694550</v>
      </c>
      <c r="Q83" s="66">
        <f t="shared" si="39"/>
        <v>0</v>
      </c>
      <c r="R83" s="71">
        <f t="shared" si="39"/>
        <v>0</v>
      </c>
      <c r="S83" s="66">
        <f t="shared" si="39"/>
        <v>0</v>
      </c>
      <c r="T83" s="71">
        <f t="shared" si="39"/>
        <v>0</v>
      </c>
      <c r="U83" s="66">
        <f t="shared" si="4"/>
        <v>14</v>
      </c>
      <c r="V83" s="71">
        <f t="shared" si="16"/>
        <v>19694550</v>
      </c>
      <c r="W83" s="62">
        <f t="shared" si="5"/>
        <v>42.42424242</v>
      </c>
      <c r="X83" s="72">
        <f t="shared" si="31"/>
        <v>38.61676471</v>
      </c>
      <c r="Y83" s="66">
        <f t="shared" si="6"/>
        <v>14</v>
      </c>
      <c r="Z83" s="71">
        <f t="shared" si="18"/>
        <v>19694550</v>
      </c>
      <c r="AA83" s="62">
        <f t="shared" si="7"/>
        <v>13.86138614</v>
      </c>
      <c r="AB83" s="62">
        <f t="shared" si="19"/>
        <v>12.62471154</v>
      </c>
      <c r="AC83" s="64" t="s">
        <v>37</v>
      </c>
    </row>
    <row r="84">
      <c r="A84" s="73"/>
      <c r="B84" s="74"/>
      <c r="C84" s="74"/>
      <c r="D84" s="75" t="s">
        <v>236</v>
      </c>
      <c r="E84" s="76" t="s">
        <v>237</v>
      </c>
      <c r="F84" s="76" t="s">
        <v>238</v>
      </c>
      <c r="G84" s="77">
        <v>35.0</v>
      </c>
      <c r="H84" s="78">
        <v>7.8E7</v>
      </c>
      <c r="I84" s="79">
        <v>0.0</v>
      </c>
      <c r="J84" s="80">
        <v>0.0</v>
      </c>
      <c r="K84" s="77">
        <v>11.0</v>
      </c>
      <c r="L84" s="78">
        <v>2.5E7</v>
      </c>
      <c r="M84" s="77">
        <v>4.0</v>
      </c>
      <c r="N84" s="78">
        <v>0.0</v>
      </c>
      <c r="O84" s="77">
        <v>0.0</v>
      </c>
      <c r="P84" s="78">
        <v>8799600.0</v>
      </c>
      <c r="Q84" s="77">
        <v>0.0</v>
      </c>
      <c r="R84" s="78">
        <v>0.0</v>
      </c>
      <c r="S84" s="77">
        <v>0.0</v>
      </c>
      <c r="T84" s="78">
        <v>0.0</v>
      </c>
      <c r="U84" s="77">
        <f t="shared" si="4"/>
        <v>4</v>
      </c>
      <c r="V84" s="81">
        <f t="shared" si="16"/>
        <v>8799600</v>
      </c>
      <c r="W84" s="73">
        <f t="shared" si="5"/>
        <v>36.36363636</v>
      </c>
      <c r="X84" s="82">
        <f t="shared" si="31"/>
        <v>35.1984</v>
      </c>
      <c r="Y84" s="77">
        <f t="shared" si="6"/>
        <v>4</v>
      </c>
      <c r="Z84" s="81">
        <f t="shared" si="18"/>
        <v>8799600</v>
      </c>
      <c r="AA84" s="73">
        <f t="shared" si="7"/>
        <v>11.42857143</v>
      </c>
      <c r="AB84" s="73">
        <f t="shared" si="19"/>
        <v>11.28153846</v>
      </c>
      <c r="AC84" s="75" t="s">
        <v>37</v>
      </c>
    </row>
    <row r="85">
      <c r="A85" s="73"/>
      <c r="B85" s="74"/>
      <c r="C85" s="74"/>
      <c r="D85" s="75" t="s">
        <v>239</v>
      </c>
      <c r="E85" s="76" t="s">
        <v>240</v>
      </c>
      <c r="F85" s="76" t="s">
        <v>241</v>
      </c>
      <c r="G85" s="77">
        <v>66.0</v>
      </c>
      <c r="H85" s="78">
        <v>7.8E7</v>
      </c>
      <c r="I85" s="79">
        <v>0.0</v>
      </c>
      <c r="J85" s="80">
        <v>0.0</v>
      </c>
      <c r="K85" s="77">
        <v>22.0</v>
      </c>
      <c r="L85" s="78">
        <v>2.6E7</v>
      </c>
      <c r="M85" s="77">
        <v>5.0</v>
      </c>
      <c r="N85" s="78">
        <v>0.0</v>
      </c>
      <c r="O85" s="77">
        <v>5.0</v>
      </c>
      <c r="P85" s="78">
        <v>1.089495E7</v>
      </c>
      <c r="Q85" s="77">
        <v>0.0</v>
      </c>
      <c r="R85" s="78">
        <v>0.0</v>
      </c>
      <c r="S85" s="77">
        <v>0.0</v>
      </c>
      <c r="T85" s="78">
        <v>0.0</v>
      </c>
      <c r="U85" s="77">
        <f t="shared" si="4"/>
        <v>10</v>
      </c>
      <c r="V85" s="81">
        <f t="shared" si="16"/>
        <v>10894950</v>
      </c>
      <c r="W85" s="73">
        <f t="shared" si="5"/>
        <v>45.45454545</v>
      </c>
      <c r="X85" s="82">
        <f t="shared" si="31"/>
        <v>41.90365385</v>
      </c>
      <c r="Y85" s="77">
        <f t="shared" si="6"/>
        <v>10</v>
      </c>
      <c r="Z85" s="81">
        <f t="shared" si="18"/>
        <v>10894950</v>
      </c>
      <c r="AA85" s="73">
        <f t="shared" si="7"/>
        <v>15.15151515</v>
      </c>
      <c r="AB85" s="73">
        <f t="shared" si="19"/>
        <v>13.96788462</v>
      </c>
      <c r="AC85" s="75" t="s">
        <v>37</v>
      </c>
    </row>
    <row r="86">
      <c r="A86" s="62"/>
      <c r="B86" s="63"/>
      <c r="C86" s="63"/>
      <c r="D86" s="64" t="s">
        <v>242</v>
      </c>
      <c r="E86" s="65" t="s">
        <v>243</v>
      </c>
      <c r="F86" s="65" t="s">
        <v>244</v>
      </c>
      <c r="G86" s="72">
        <v>91.0</v>
      </c>
      <c r="H86" s="71">
        <f>SUM(H87:H88)</f>
        <v>13291073040</v>
      </c>
      <c r="I86" s="68">
        <v>0.0</v>
      </c>
      <c r="J86" s="69">
        <f>SUM(J87:J88)</f>
        <v>0</v>
      </c>
      <c r="K86" s="72">
        <v>89.0</v>
      </c>
      <c r="L86" s="71">
        <f>SUM(L87:L88)</f>
        <v>3957739641</v>
      </c>
      <c r="M86" s="90">
        <v>11.06</v>
      </c>
      <c r="N86" s="71">
        <f>SUM(N87:N88)</f>
        <v>561392929</v>
      </c>
      <c r="O86" s="72">
        <v>33.89</v>
      </c>
      <c r="P86" s="71">
        <f>SUM(P87:P88)</f>
        <v>1492214508</v>
      </c>
      <c r="Q86" s="66">
        <v>0.0</v>
      </c>
      <c r="R86" s="71">
        <f>SUM(R87:R88)</f>
        <v>0</v>
      </c>
      <c r="S86" s="66">
        <v>0.0</v>
      </c>
      <c r="T86" s="71">
        <f>SUM(T87:T88)</f>
        <v>0</v>
      </c>
      <c r="U86" s="72">
        <f t="shared" ref="U86:U87" si="40">O86</f>
        <v>33.89</v>
      </c>
      <c r="V86" s="71">
        <f t="shared" si="16"/>
        <v>2053607437</v>
      </c>
      <c r="W86" s="62">
        <f t="shared" si="5"/>
        <v>38.07865169</v>
      </c>
      <c r="X86" s="72">
        <f t="shared" si="31"/>
        <v>51.88839144</v>
      </c>
      <c r="Y86" s="72">
        <f t="shared" si="6"/>
        <v>33.89</v>
      </c>
      <c r="Z86" s="71">
        <f t="shared" si="18"/>
        <v>2053607437</v>
      </c>
      <c r="AA86" s="62">
        <f t="shared" si="7"/>
        <v>37.24175824</v>
      </c>
      <c r="AB86" s="62">
        <f t="shared" si="19"/>
        <v>15.45102815</v>
      </c>
      <c r="AC86" s="64" t="s">
        <v>37</v>
      </c>
    </row>
    <row r="87">
      <c r="A87" s="73"/>
      <c r="B87" s="74"/>
      <c r="C87" s="74"/>
      <c r="D87" s="75" t="s">
        <v>245</v>
      </c>
      <c r="E87" s="76" t="s">
        <v>246</v>
      </c>
      <c r="F87" s="76" t="s">
        <v>247</v>
      </c>
      <c r="G87" s="77">
        <v>102.0</v>
      </c>
      <c r="H87" s="78">
        <v>1.323869604E10</v>
      </c>
      <c r="I87" s="79">
        <v>0.0</v>
      </c>
      <c r="J87" s="80">
        <v>0.0</v>
      </c>
      <c r="K87" s="77">
        <v>32.0</v>
      </c>
      <c r="L87" s="89">
        <v>3.940280641E9</v>
      </c>
      <c r="M87" s="77">
        <v>29.0</v>
      </c>
      <c r="N87" s="78">
        <v>5.56240879E8</v>
      </c>
      <c r="O87" s="77">
        <v>29.0</v>
      </c>
      <c r="P87" s="78">
        <v>1.488456258E9</v>
      </c>
      <c r="Q87" s="77">
        <v>0.0</v>
      </c>
      <c r="R87" s="78">
        <v>0.0</v>
      </c>
      <c r="S87" s="77">
        <v>0.0</v>
      </c>
      <c r="T87" s="78">
        <v>0.0</v>
      </c>
      <c r="U87" s="77">
        <f t="shared" si="40"/>
        <v>29</v>
      </c>
      <c r="V87" s="81">
        <f t="shared" si="16"/>
        <v>2044697137</v>
      </c>
      <c r="W87" s="73">
        <f t="shared" si="5"/>
        <v>90.625</v>
      </c>
      <c r="X87" s="82">
        <f t="shared" si="31"/>
        <v>51.89217021</v>
      </c>
      <c r="Y87" s="77">
        <f t="shared" si="6"/>
        <v>29</v>
      </c>
      <c r="Z87" s="81">
        <f t="shared" si="18"/>
        <v>2044697137</v>
      </c>
      <c r="AA87" s="73">
        <f t="shared" si="7"/>
        <v>28.43137255</v>
      </c>
      <c r="AB87" s="73">
        <f t="shared" si="19"/>
        <v>15.44485296</v>
      </c>
      <c r="AC87" s="75" t="s">
        <v>37</v>
      </c>
    </row>
    <row r="88">
      <c r="A88" s="73"/>
      <c r="B88" s="74"/>
      <c r="C88" s="74"/>
      <c r="D88" s="75" t="s">
        <v>249</v>
      </c>
      <c r="E88" s="76" t="s">
        <v>250</v>
      </c>
      <c r="F88" s="76" t="s">
        <v>251</v>
      </c>
      <c r="G88" s="77">
        <v>132.0</v>
      </c>
      <c r="H88" s="78">
        <v>5.2377E7</v>
      </c>
      <c r="I88" s="79">
        <v>0.0</v>
      </c>
      <c r="J88" s="80">
        <v>0.0</v>
      </c>
      <c r="K88" s="77">
        <v>44.0</v>
      </c>
      <c r="L88" s="78">
        <v>1.7459E7</v>
      </c>
      <c r="M88" s="77">
        <v>10.0</v>
      </c>
      <c r="N88" s="78">
        <v>5152050.0</v>
      </c>
      <c r="O88" s="77">
        <v>10.0</v>
      </c>
      <c r="P88" s="78">
        <v>3758250.0</v>
      </c>
      <c r="Q88" s="77">
        <v>0.0</v>
      </c>
      <c r="R88" s="78">
        <v>0.0</v>
      </c>
      <c r="S88" s="77">
        <v>0.0</v>
      </c>
      <c r="T88" s="78">
        <v>0.0</v>
      </c>
      <c r="U88" s="77">
        <f t="shared" ref="U88:V88" si="41">M88+O88+Q88+S88</f>
        <v>20</v>
      </c>
      <c r="V88" s="81">
        <f t="shared" si="41"/>
        <v>8910300</v>
      </c>
      <c r="W88" s="73">
        <f t="shared" si="5"/>
        <v>45.45454545</v>
      </c>
      <c r="X88" s="82">
        <f t="shared" si="31"/>
        <v>51.03556905</v>
      </c>
      <c r="Y88" s="77">
        <f t="shared" si="6"/>
        <v>20</v>
      </c>
      <c r="Z88" s="81">
        <f t="shared" si="18"/>
        <v>8910300</v>
      </c>
      <c r="AA88" s="73">
        <f t="shared" si="7"/>
        <v>15.15151515</v>
      </c>
      <c r="AB88" s="73">
        <f t="shared" si="19"/>
        <v>17.01185635</v>
      </c>
      <c r="AC88" s="75" t="s">
        <v>37</v>
      </c>
    </row>
    <row r="89">
      <c r="A89" s="62"/>
      <c r="B89" s="63"/>
      <c r="C89" s="63"/>
      <c r="D89" s="64" t="s">
        <v>252</v>
      </c>
      <c r="E89" s="65" t="s">
        <v>253</v>
      </c>
      <c r="F89" s="65" t="s">
        <v>254</v>
      </c>
      <c r="G89" s="66">
        <f>G92</f>
        <v>102</v>
      </c>
      <c r="H89" s="71">
        <f>SUM(H90:H92)</f>
        <v>570000000</v>
      </c>
      <c r="I89" s="68">
        <v>0.0</v>
      </c>
      <c r="J89" s="69">
        <f>SUM(J90:J92)</f>
        <v>0</v>
      </c>
      <c r="K89" s="66">
        <f>K92</f>
        <v>32</v>
      </c>
      <c r="L89" s="71">
        <f>SUM(L90:L92)</f>
        <v>190000000</v>
      </c>
      <c r="M89" s="70">
        <v>2.0</v>
      </c>
      <c r="N89" s="71">
        <f>SUM(N90:N92)</f>
        <v>8894000</v>
      </c>
      <c r="O89" s="66">
        <v>0.0</v>
      </c>
      <c r="P89" s="71">
        <f>SUM(P90:P92)</f>
        <v>0</v>
      </c>
      <c r="Q89" s="66">
        <v>0.0</v>
      </c>
      <c r="R89" s="71">
        <f>SUM(R90:R92)</f>
        <v>0</v>
      </c>
      <c r="S89" s="66">
        <v>0.0</v>
      </c>
      <c r="T89" s="71">
        <f>SUM(T90:T92)</f>
        <v>0</v>
      </c>
      <c r="U89" s="66">
        <f t="shared" ref="U89:V89" si="42">M89+O89+Q89+S89</f>
        <v>2</v>
      </c>
      <c r="V89" s="71">
        <f t="shared" si="42"/>
        <v>8894000</v>
      </c>
      <c r="W89" s="62">
        <f t="shared" si="5"/>
        <v>6.25</v>
      </c>
      <c r="X89" s="72">
        <f t="shared" si="31"/>
        <v>4.681052632</v>
      </c>
      <c r="Y89" s="66">
        <f t="shared" si="6"/>
        <v>2</v>
      </c>
      <c r="Z89" s="71">
        <f t="shared" si="18"/>
        <v>8894000</v>
      </c>
      <c r="AA89" s="62">
        <f t="shared" si="7"/>
        <v>1.960784314</v>
      </c>
      <c r="AB89" s="62">
        <f t="shared" si="19"/>
        <v>1.560350877</v>
      </c>
      <c r="AC89" s="64" t="s">
        <v>37</v>
      </c>
    </row>
    <row r="90">
      <c r="A90" s="73"/>
      <c r="B90" s="74"/>
      <c r="C90" s="74"/>
      <c r="D90" s="75" t="s">
        <v>255</v>
      </c>
      <c r="E90" s="76" t="s">
        <v>256</v>
      </c>
      <c r="F90" s="76" t="s">
        <v>346</v>
      </c>
      <c r="G90" s="77">
        <v>15.0</v>
      </c>
      <c r="H90" s="78">
        <v>3.0E7</v>
      </c>
      <c r="I90" s="79">
        <v>0.0</v>
      </c>
      <c r="J90" s="80">
        <v>0.0</v>
      </c>
      <c r="K90" s="77">
        <v>5.0</v>
      </c>
      <c r="L90" s="78">
        <v>1.0E7</v>
      </c>
      <c r="M90" s="77">
        <v>2.0</v>
      </c>
      <c r="N90" s="78">
        <v>4484000.0</v>
      </c>
      <c r="O90" s="77">
        <v>0.0</v>
      </c>
      <c r="P90" s="78">
        <v>0.0</v>
      </c>
      <c r="Q90" s="77">
        <v>0.0</v>
      </c>
      <c r="R90" s="78">
        <v>0.0</v>
      </c>
      <c r="S90" s="77">
        <v>0.0</v>
      </c>
      <c r="T90" s="78">
        <v>0.0</v>
      </c>
      <c r="U90" s="77">
        <f t="shared" ref="U90:V90" si="43">M90+O90+Q90+S90</f>
        <v>2</v>
      </c>
      <c r="V90" s="81">
        <f t="shared" si="43"/>
        <v>4484000</v>
      </c>
      <c r="W90" s="73">
        <f t="shared" si="5"/>
        <v>40</v>
      </c>
      <c r="X90" s="82">
        <f t="shared" si="31"/>
        <v>44.84</v>
      </c>
      <c r="Y90" s="77">
        <f t="shared" si="6"/>
        <v>2</v>
      </c>
      <c r="Z90" s="81">
        <f t="shared" si="18"/>
        <v>4484000</v>
      </c>
      <c r="AA90" s="73">
        <f t="shared" si="7"/>
        <v>13.33333333</v>
      </c>
      <c r="AB90" s="73">
        <f t="shared" si="19"/>
        <v>14.94666667</v>
      </c>
      <c r="AC90" s="75" t="s">
        <v>37</v>
      </c>
    </row>
    <row r="91">
      <c r="A91" s="73"/>
      <c r="B91" s="74"/>
      <c r="C91" s="74"/>
      <c r="D91" s="75" t="s">
        <v>258</v>
      </c>
      <c r="E91" s="76" t="s">
        <v>259</v>
      </c>
      <c r="F91" s="76" t="s">
        <v>260</v>
      </c>
      <c r="G91" s="77">
        <v>15.0</v>
      </c>
      <c r="H91" s="78">
        <v>9.0E7</v>
      </c>
      <c r="I91" s="79">
        <v>0.0</v>
      </c>
      <c r="J91" s="80">
        <v>0.0</v>
      </c>
      <c r="K91" s="77">
        <v>3.0</v>
      </c>
      <c r="L91" s="78">
        <v>3.0E7</v>
      </c>
      <c r="M91" s="77">
        <v>0.0</v>
      </c>
      <c r="N91" s="78">
        <v>0.0</v>
      </c>
      <c r="O91" s="77">
        <v>0.0</v>
      </c>
      <c r="P91" s="78">
        <v>0.0</v>
      </c>
      <c r="Q91" s="77">
        <v>0.0</v>
      </c>
      <c r="R91" s="78">
        <v>0.0</v>
      </c>
      <c r="S91" s="77">
        <v>0.0</v>
      </c>
      <c r="T91" s="78">
        <v>0.0</v>
      </c>
      <c r="U91" s="77">
        <f t="shared" ref="U91:V91" si="44">M91+O91+Q91+S91</f>
        <v>0</v>
      </c>
      <c r="V91" s="81">
        <f t="shared" si="44"/>
        <v>0</v>
      </c>
      <c r="W91" s="73">
        <f t="shared" si="5"/>
        <v>0</v>
      </c>
      <c r="X91" s="82">
        <f t="shared" si="31"/>
        <v>0</v>
      </c>
      <c r="Y91" s="77">
        <f t="shared" si="6"/>
        <v>0</v>
      </c>
      <c r="Z91" s="81">
        <f t="shared" si="18"/>
        <v>0</v>
      </c>
      <c r="AA91" s="73">
        <f t="shared" si="7"/>
        <v>0</v>
      </c>
      <c r="AB91" s="73">
        <f t="shared" si="19"/>
        <v>0</v>
      </c>
      <c r="AC91" s="75" t="s">
        <v>37</v>
      </c>
    </row>
    <row r="92">
      <c r="A92" s="73"/>
      <c r="B92" s="74"/>
      <c r="C92" s="74"/>
      <c r="D92" s="75" t="s">
        <v>261</v>
      </c>
      <c r="E92" s="76" t="s">
        <v>262</v>
      </c>
      <c r="F92" s="76" t="s">
        <v>263</v>
      </c>
      <c r="G92" s="77">
        <v>102.0</v>
      </c>
      <c r="H92" s="78">
        <v>4.5E8</v>
      </c>
      <c r="I92" s="79">
        <v>0.0</v>
      </c>
      <c r="J92" s="80">
        <v>0.0</v>
      </c>
      <c r="K92" s="77">
        <v>32.0</v>
      </c>
      <c r="L92" s="78">
        <v>1.5E8</v>
      </c>
      <c r="M92" s="77">
        <v>2.0</v>
      </c>
      <c r="N92" s="78">
        <v>4410000.0</v>
      </c>
      <c r="O92" s="77">
        <v>0.0</v>
      </c>
      <c r="P92" s="78">
        <v>0.0</v>
      </c>
      <c r="Q92" s="77">
        <v>0.0</v>
      </c>
      <c r="R92" s="78">
        <v>0.0</v>
      </c>
      <c r="S92" s="77">
        <v>0.0</v>
      </c>
      <c r="T92" s="78">
        <v>0.0</v>
      </c>
      <c r="U92" s="77">
        <f t="shared" ref="U92:V92" si="45">M92+O92+Q92+S92</f>
        <v>2</v>
      </c>
      <c r="V92" s="81">
        <f t="shared" si="45"/>
        <v>4410000</v>
      </c>
      <c r="W92" s="73">
        <f t="shared" si="5"/>
        <v>6.25</v>
      </c>
      <c r="X92" s="82">
        <f t="shared" si="31"/>
        <v>2.94</v>
      </c>
      <c r="Y92" s="77">
        <f t="shared" si="6"/>
        <v>2</v>
      </c>
      <c r="Z92" s="81">
        <f t="shared" si="18"/>
        <v>4410000</v>
      </c>
      <c r="AA92" s="73">
        <f t="shared" si="7"/>
        <v>1.960784314</v>
      </c>
      <c r="AB92" s="73">
        <f t="shared" si="19"/>
        <v>0.98</v>
      </c>
      <c r="AC92" s="75" t="s">
        <v>37</v>
      </c>
    </row>
    <row r="93">
      <c r="A93" s="62"/>
      <c r="B93" s="63"/>
      <c r="C93" s="63"/>
      <c r="D93" s="64" t="s">
        <v>264</v>
      </c>
      <c r="E93" s="65" t="s">
        <v>265</v>
      </c>
      <c r="F93" s="65" t="s">
        <v>266</v>
      </c>
      <c r="G93" s="66">
        <f>SUM(G94:G98)+36+36</f>
        <v>243</v>
      </c>
      <c r="H93" s="71">
        <f>SUM(H94:H100)</f>
        <v>1046500000</v>
      </c>
      <c r="I93" s="68">
        <f>SUM(I94:I98)</f>
        <v>0</v>
      </c>
      <c r="J93" s="69">
        <f>SUM(J94:J100)</f>
        <v>0</v>
      </c>
      <c r="K93" s="66">
        <f>SUM(K94:K98)+12+12</f>
        <v>81</v>
      </c>
      <c r="L93" s="71">
        <f>SUM(L94:L100)</f>
        <v>497200000</v>
      </c>
      <c r="M93" s="70">
        <f>SUM(M94:M98)+COUNT(M99:M100)*3</f>
        <v>21</v>
      </c>
      <c r="N93" s="71">
        <f>SUM(N94:N100)</f>
        <v>176160884</v>
      </c>
      <c r="O93" s="70">
        <f>SUM(O94:O98)+COUNT(O99:O100)*3</f>
        <v>24</v>
      </c>
      <c r="P93" s="71">
        <f>SUM(P94:P100)</f>
        <v>101821582</v>
      </c>
      <c r="Q93" s="66">
        <f>SUM(Q94:Q98)</f>
        <v>0</v>
      </c>
      <c r="R93" s="71">
        <f>SUM(R94:R100)</f>
        <v>0</v>
      </c>
      <c r="S93" s="66">
        <f>SUM(S94:S98)</f>
        <v>0</v>
      </c>
      <c r="T93" s="71">
        <f>SUM(T94:T100)</f>
        <v>0</v>
      </c>
      <c r="U93" s="66">
        <f t="shared" ref="U93:V93" si="46">M93+O93+Q93+S93</f>
        <v>45</v>
      </c>
      <c r="V93" s="71">
        <f t="shared" si="46"/>
        <v>277982466</v>
      </c>
      <c r="W93" s="62">
        <f t="shared" si="5"/>
        <v>55.55555556</v>
      </c>
      <c r="X93" s="72">
        <f t="shared" si="31"/>
        <v>55.90958689</v>
      </c>
      <c r="Y93" s="66">
        <f t="shared" si="6"/>
        <v>45</v>
      </c>
      <c r="Z93" s="71">
        <f t="shared" si="18"/>
        <v>277982466</v>
      </c>
      <c r="AA93" s="62">
        <f t="shared" si="7"/>
        <v>18.51851852</v>
      </c>
      <c r="AB93" s="62">
        <f t="shared" si="19"/>
        <v>26.56306412</v>
      </c>
      <c r="AC93" s="64" t="s">
        <v>37</v>
      </c>
    </row>
    <row r="94">
      <c r="A94" s="73"/>
      <c r="B94" s="74"/>
      <c r="C94" s="74"/>
      <c r="D94" s="75" t="s">
        <v>268</v>
      </c>
      <c r="E94" s="76" t="s">
        <v>269</v>
      </c>
      <c r="F94" s="76" t="s">
        <v>270</v>
      </c>
      <c r="G94" s="77">
        <v>18.0</v>
      </c>
      <c r="H94" s="78">
        <v>1.65E7</v>
      </c>
      <c r="I94" s="79">
        <v>0.0</v>
      </c>
      <c r="J94" s="80">
        <v>0.0</v>
      </c>
      <c r="K94" s="77">
        <v>6.0</v>
      </c>
      <c r="L94" s="78">
        <v>5000000.0</v>
      </c>
      <c r="M94" s="77">
        <v>2.0</v>
      </c>
      <c r="N94" s="78">
        <v>2358300.0</v>
      </c>
      <c r="O94" s="77">
        <v>0.0</v>
      </c>
      <c r="P94" s="78">
        <v>0.0</v>
      </c>
      <c r="Q94" s="77">
        <v>0.0</v>
      </c>
      <c r="R94" s="78">
        <v>0.0</v>
      </c>
      <c r="S94" s="77">
        <v>0.0</v>
      </c>
      <c r="T94" s="78">
        <v>0.0</v>
      </c>
      <c r="U94" s="77">
        <f t="shared" ref="U94:V94" si="47">M94+O94+Q94+S94</f>
        <v>2</v>
      </c>
      <c r="V94" s="81">
        <f t="shared" si="47"/>
        <v>2358300</v>
      </c>
      <c r="W94" s="73">
        <f t="shared" si="5"/>
        <v>33.33333333</v>
      </c>
      <c r="X94" s="82">
        <f t="shared" si="31"/>
        <v>47.166</v>
      </c>
      <c r="Y94" s="77">
        <f t="shared" si="6"/>
        <v>2</v>
      </c>
      <c r="Z94" s="81">
        <f t="shared" si="18"/>
        <v>2358300</v>
      </c>
      <c r="AA94" s="73">
        <f t="shared" si="7"/>
        <v>11.11111111</v>
      </c>
      <c r="AB94" s="73">
        <f t="shared" si="19"/>
        <v>14.29272727</v>
      </c>
      <c r="AC94" s="75" t="s">
        <v>37</v>
      </c>
    </row>
    <row r="95">
      <c r="A95" s="73"/>
      <c r="B95" s="74"/>
      <c r="C95" s="74"/>
      <c r="D95" s="75" t="s">
        <v>271</v>
      </c>
      <c r="E95" s="76" t="s">
        <v>272</v>
      </c>
      <c r="F95" s="76" t="s">
        <v>273</v>
      </c>
      <c r="G95" s="77">
        <v>45.0</v>
      </c>
      <c r="H95" s="78">
        <v>1.65E8</v>
      </c>
      <c r="I95" s="79">
        <v>0.0</v>
      </c>
      <c r="J95" s="80">
        <v>0.0</v>
      </c>
      <c r="K95" s="77">
        <v>15.0</v>
      </c>
      <c r="L95" s="78">
        <v>1.55E8</v>
      </c>
      <c r="M95" s="77">
        <v>5.0</v>
      </c>
      <c r="N95" s="78">
        <v>1.005652E8</v>
      </c>
      <c r="O95" s="77">
        <v>5.0</v>
      </c>
      <c r="P95" s="78">
        <v>1.837095E7</v>
      </c>
      <c r="Q95" s="77">
        <v>0.0</v>
      </c>
      <c r="R95" s="78">
        <v>0.0</v>
      </c>
      <c r="S95" s="77">
        <v>0.0</v>
      </c>
      <c r="T95" s="78">
        <v>0.0</v>
      </c>
      <c r="U95" s="77">
        <f t="shared" ref="U95:V95" si="48">M95+O95+Q95+S95</f>
        <v>10</v>
      </c>
      <c r="V95" s="81">
        <f t="shared" si="48"/>
        <v>118936150</v>
      </c>
      <c r="W95" s="73">
        <f t="shared" si="5"/>
        <v>66.66666667</v>
      </c>
      <c r="X95" s="82">
        <f t="shared" si="31"/>
        <v>76.733</v>
      </c>
      <c r="Y95" s="77">
        <f t="shared" si="6"/>
        <v>10</v>
      </c>
      <c r="Z95" s="81">
        <f t="shared" si="18"/>
        <v>118936150</v>
      </c>
      <c r="AA95" s="73">
        <f t="shared" si="7"/>
        <v>22.22222222</v>
      </c>
      <c r="AB95" s="73">
        <f t="shared" si="19"/>
        <v>72.08251515</v>
      </c>
      <c r="AC95" s="75" t="s">
        <v>37</v>
      </c>
    </row>
    <row r="96">
      <c r="A96" s="73"/>
      <c r="B96" s="74"/>
      <c r="C96" s="74"/>
      <c r="D96" s="75" t="s">
        <v>274</v>
      </c>
      <c r="E96" s="76" t="s">
        <v>275</v>
      </c>
      <c r="F96" s="76" t="s">
        <v>276</v>
      </c>
      <c r="G96" s="77">
        <v>36.0</v>
      </c>
      <c r="H96" s="78">
        <v>3.0E7</v>
      </c>
      <c r="I96" s="79">
        <v>0.0</v>
      </c>
      <c r="J96" s="80">
        <v>0.0</v>
      </c>
      <c r="K96" s="77">
        <v>12.0</v>
      </c>
      <c r="L96" s="78">
        <v>1.2E7</v>
      </c>
      <c r="M96" s="77">
        <v>3.0</v>
      </c>
      <c r="N96" s="78">
        <v>2164300.0</v>
      </c>
      <c r="O96" s="77">
        <v>4.0</v>
      </c>
      <c r="P96" s="78">
        <v>3475450.0</v>
      </c>
      <c r="Q96" s="77">
        <v>0.0</v>
      </c>
      <c r="R96" s="78">
        <v>0.0</v>
      </c>
      <c r="S96" s="77">
        <v>0.0</v>
      </c>
      <c r="T96" s="78">
        <v>0.0</v>
      </c>
      <c r="U96" s="77">
        <f t="shared" ref="U96:V96" si="49">M96+O96+Q96+S96</f>
        <v>7</v>
      </c>
      <c r="V96" s="81">
        <f t="shared" si="49"/>
        <v>5639750</v>
      </c>
      <c r="W96" s="73">
        <f t="shared" si="5"/>
        <v>58.33333333</v>
      </c>
      <c r="X96" s="82">
        <f t="shared" si="31"/>
        <v>46.99791667</v>
      </c>
      <c r="Y96" s="77">
        <f t="shared" si="6"/>
        <v>7</v>
      </c>
      <c r="Z96" s="81">
        <f t="shared" si="18"/>
        <v>5639750</v>
      </c>
      <c r="AA96" s="73">
        <f t="shared" si="7"/>
        <v>19.44444444</v>
      </c>
      <c r="AB96" s="73">
        <f t="shared" si="19"/>
        <v>18.79916667</v>
      </c>
      <c r="AC96" s="75" t="s">
        <v>37</v>
      </c>
    </row>
    <row r="97">
      <c r="A97" s="73"/>
      <c r="B97" s="74"/>
      <c r="C97" s="74"/>
      <c r="D97" s="75" t="s">
        <v>277</v>
      </c>
      <c r="E97" s="76" t="s">
        <v>278</v>
      </c>
      <c r="F97" s="76" t="s">
        <v>279</v>
      </c>
      <c r="G97" s="77">
        <v>36.0</v>
      </c>
      <c r="H97" s="78">
        <v>1.8E8</v>
      </c>
      <c r="I97" s="79">
        <v>0.0</v>
      </c>
      <c r="J97" s="80">
        <v>0.0</v>
      </c>
      <c r="K97" s="77">
        <v>12.0</v>
      </c>
      <c r="L97" s="78">
        <v>6.0E7</v>
      </c>
      <c r="M97" s="77">
        <v>2.0</v>
      </c>
      <c r="N97" s="78">
        <v>7101150.0</v>
      </c>
      <c r="O97" s="77">
        <v>4.0</v>
      </c>
      <c r="P97" s="78">
        <v>1.23344E7</v>
      </c>
      <c r="Q97" s="77">
        <v>0.0</v>
      </c>
      <c r="R97" s="78">
        <v>0.0</v>
      </c>
      <c r="S97" s="77">
        <v>0.0</v>
      </c>
      <c r="T97" s="78">
        <v>0.0</v>
      </c>
      <c r="U97" s="77">
        <f t="shared" ref="U97:V97" si="50">M97+O97+Q97+S97</f>
        <v>6</v>
      </c>
      <c r="V97" s="81">
        <f t="shared" si="50"/>
        <v>19435550</v>
      </c>
      <c r="W97" s="73">
        <f t="shared" si="5"/>
        <v>50</v>
      </c>
      <c r="X97" s="82">
        <f t="shared" si="31"/>
        <v>32.39258333</v>
      </c>
      <c r="Y97" s="77">
        <f t="shared" si="6"/>
        <v>6</v>
      </c>
      <c r="Z97" s="81">
        <f t="shared" si="18"/>
        <v>19435550</v>
      </c>
      <c r="AA97" s="73">
        <f t="shared" si="7"/>
        <v>16.66666667</v>
      </c>
      <c r="AB97" s="73">
        <f t="shared" si="19"/>
        <v>10.79752778</v>
      </c>
      <c r="AC97" s="75" t="s">
        <v>37</v>
      </c>
    </row>
    <row r="98">
      <c r="A98" s="73"/>
      <c r="B98" s="74"/>
      <c r="C98" s="74"/>
      <c r="D98" s="75" t="s">
        <v>280</v>
      </c>
      <c r="E98" s="76" t="s">
        <v>281</v>
      </c>
      <c r="F98" s="76" t="s">
        <v>282</v>
      </c>
      <c r="G98" s="77">
        <v>36.0</v>
      </c>
      <c r="H98" s="78">
        <v>3.3E7</v>
      </c>
      <c r="I98" s="79">
        <v>0.0</v>
      </c>
      <c r="J98" s="80">
        <v>0.0</v>
      </c>
      <c r="K98" s="77">
        <v>12.0</v>
      </c>
      <c r="L98" s="78">
        <v>1.0E7</v>
      </c>
      <c r="M98" s="77">
        <v>3.0</v>
      </c>
      <c r="N98" s="78">
        <v>3132650.0</v>
      </c>
      <c r="O98" s="77">
        <v>5.0</v>
      </c>
      <c r="P98" s="78">
        <v>3520150.0</v>
      </c>
      <c r="Q98" s="77">
        <v>0.0</v>
      </c>
      <c r="R98" s="78">
        <v>0.0</v>
      </c>
      <c r="S98" s="77">
        <v>0.0</v>
      </c>
      <c r="T98" s="78">
        <v>0.0</v>
      </c>
      <c r="U98" s="77">
        <f t="shared" ref="U98:V98" si="51">M98+O98+Q98+S98</f>
        <v>8</v>
      </c>
      <c r="V98" s="81">
        <f t="shared" si="51"/>
        <v>6652800</v>
      </c>
      <c r="W98" s="73">
        <f t="shared" si="5"/>
        <v>66.66666667</v>
      </c>
      <c r="X98" s="82">
        <f t="shared" si="31"/>
        <v>66.528</v>
      </c>
      <c r="Y98" s="77">
        <f t="shared" si="6"/>
        <v>8</v>
      </c>
      <c r="Z98" s="81">
        <f t="shared" si="18"/>
        <v>6652800</v>
      </c>
      <c r="AA98" s="73">
        <f t="shared" si="7"/>
        <v>22.22222222</v>
      </c>
      <c r="AB98" s="73">
        <f t="shared" si="19"/>
        <v>20.16</v>
      </c>
      <c r="AC98" s="75" t="s">
        <v>37</v>
      </c>
    </row>
    <row r="99">
      <c r="A99" s="73"/>
      <c r="B99" s="74"/>
      <c r="C99" s="74"/>
      <c r="D99" s="75" t="s">
        <v>283</v>
      </c>
      <c r="E99" s="76" t="s">
        <v>284</v>
      </c>
      <c r="F99" s="76" t="s">
        <v>285</v>
      </c>
      <c r="G99" s="77">
        <v>108.0</v>
      </c>
      <c r="H99" s="78">
        <v>1.65E7</v>
      </c>
      <c r="I99" s="79">
        <v>0.0</v>
      </c>
      <c r="J99" s="80">
        <v>0.0</v>
      </c>
      <c r="K99" s="77">
        <v>36.0</v>
      </c>
      <c r="L99" s="78">
        <v>5200000.0</v>
      </c>
      <c r="M99" s="77">
        <v>9.0</v>
      </c>
      <c r="N99" s="78">
        <v>1155000.0</v>
      </c>
      <c r="O99" s="77">
        <v>9.0</v>
      </c>
      <c r="P99" s="78">
        <v>770000.0</v>
      </c>
      <c r="Q99" s="77">
        <v>0.0</v>
      </c>
      <c r="R99" s="78">
        <v>0.0</v>
      </c>
      <c r="S99" s="77">
        <v>0.0</v>
      </c>
      <c r="T99" s="78">
        <v>0.0</v>
      </c>
      <c r="U99" s="77">
        <f t="shared" ref="U99:V99" si="52">M99+O99+Q99+S99</f>
        <v>18</v>
      </c>
      <c r="V99" s="81">
        <f t="shared" si="52"/>
        <v>1925000</v>
      </c>
      <c r="W99" s="73">
        <f t="shared" si="5"/>
        <v>50</v>
      </c>
      <c r="X99" s="82">
        <f t="shared" si="31"/>
        <v>37.01923077</v>
      </c>
      <c r="Y99" s="77">
        <f t="shared" si="6"/>
        <v>18</v>
      </c>
      <c r="Z99" s="81">
        <f t="shared" si="18"/>
        <v>1925000</v>
      </c>
      <c r="AA99" s="73">
        <f t="shared" si="7"/>
        <v>16.66666667</v>
      </c>
      <c r="AB99" s="73">
        <f t="shared" si="19"/>
        <v>11.66666667</v>
      </c>
      <c r="AC99" s="75" t="s">
        <v>37</v>
      </c>
    </row>
    <row r="100">
      <c r="A100" s="73"/>
      <c r="B100" s="74"/>
      <c r="C100" s="74"/>
      <c r="D100" s="75" t="s">
        <v>286</v>
      </c>
      <c r="E100" s="76" t="s">
        <v>287</v>
      </c>
      <c r="F100" s="76" t="s">
        <v>288</v>
      </c>
      <c r="G100" s="77">
        <v>36.0</v>
      </c>
      <c r="H100" s="78">
        <v>6.055E8</v>
      </c>
      <c r="I100" s="79">
        <v>0.0</v>
      </c>
      <c r="J100" s="80">
        <v>0.0</v>
      </c>
      <c r="K100" s="77">
        <v>12.0</v>
      </c>
      <c r="L100" s="78">
        <v>2.5E8</v>
      </c>
      <c r="M100" s="77">
        <v>3.0</v>
      </c>
      <c r="N100" s="78">
        <v>5.9684284E7</v>
      </c>
      <c r="O100" s="77">
        <v>3.0</v>
      </c>
      <c r="P100" s="78">
        <v>6.3350632E7</v>
      </c>
      <c r="Q100" s="77">
        <v>0.0</v>
      </c>
      <c r="R100" s="78">
        <v>0.0</v>
      </c>
      <c r="S100" s="77">
        <v>0.0</v>
      </c>
      <c r="T100" s="78">
        <v>0.0</v>
      </c>
      <c r="U100" s="77">
        <f t="shared" ref="U100:V100" si="53">M100+O100+Q100+S100</f>
        <v>6</v>
      </c>
      <c r="V100" s="81">
        <f t="shared" si="53"/>
        <v>123034916</v>
      </c>
      <c r="W100" s="73">
        <f t="shared" si="5"/>
        <v>50</v>
      </c>
      <c r="X100" s="82">
        <f t="shared" si="31"/>
        <v>49.2139664</v>
      </c>
      <c r="Y100" s="77">
        <f t="shared" si="6"/>
        <v>6</v>
      </c>
      <c r="Z100" s="81">
        <f t="shared" si="18"/>
        <v>123034916</v>
      </c>
      <c r="AA100" s="73">
        <f t="shared" si="7"/>
        <v>16.66666667</v>
      </c>
      <c r="AB100" s="73">
        <f t="shared" si="19"/>
        <v>20.31955673</v>
      </c>
      <c r="AC100" s="75" t="s">
        <v>37</v>
      </c>
    </row>
    <row r="101">
      <c r="A101" s="62"/>
      <c r="B101" s="63"/>
      <c r="C101" s="63"/>
      <c r="D101" s="64" t="s">
        <v>289</v>
      </c>
      <c r="E101" s="65" t="s">
        <v>290</v>
      </c>
      <c r="F101" s="65" t="s">
        <v>291</v>
      </c>
      <c r="G101" s="66">
        <f t="shared" ref="G101:T101" si="54">SUM(G102:G104)</f>
        <v>111</v>
      </c>
      <c r="H101" s="71">
        <f t="shared" si="54"/>
        <v>557100000</v>
      </c>
      <c r="I101" s="68">
        <f t="shared" si="54"/>
        <v>0</v>
      </c>
      <c r="J101" s="69">
        <f t="shared" si="54"/>
        <v>0</v>
      </c>
      <c r="K101" s="66">
        <f t="shared" si="54"/>
        <v>37</v>
      </c>
      <c r="L101" s="71">
        <f t="shared" si="54"/>
        <v>173000000</v>
      </c>
      <c r="M101" s="66">
        <f t="shared" si="54"/>
        <v>11</v>
      </c>
      <c r="N101" s="71">
        <f t="shared" si="54"/>
        <v>36239883</v>
      </c>
      <c r="O101" s="66">
        <f t="shared" si="54"/>
        <v>8</v>
      </c>
      <c r="P101" s="71">
        <f t="shared" si="54"/>
        <v>41074102</v>
      </c>
      <c r="Q101" s="66">
        <f t="shared" si="54"/>
        <v>0</v>
      </c>
      <c r="R101" s="71">
        <f t="shared" si="54"/>
        <v>0</v>
      </c>
      <c r="S101" s="66">
        <f t="shared" si="54"/>
        <v>0</v>
      </c>
      <c r="T101" s="71">
        <f t="shared" si="54"/>
        <v>0</v>
      </c>
      <c r="U101" s="66">
        <f t="shared" ref="U101:V101" si="55">M101+O101+Q101+S101</f>
        <v>19</v>
      </c>
      <c r="V101" s="71">
        <f t="shared" si="55"/>
        <v>77313985</v>
      </c>
      <c r="W101" s="62">
        <f t="shared" si="5"/>
        <v>51.35135135</v>
      </c>
      <c r="X101" s="72">
        <f t="shared" si="31"/>
        <v>44.69016474</v>
      </c>
      <c r="Y101" s="66">
        <f t="shared" si="6"/>
        <v>19</v>
      </c>
      <c r="Z101" s="71">
        <f t="shared" si="18"/>
        <v>77313985</v>
      </c>
      <c r="AA101" s="62">
        <f t="shared" si="7"/>
        <v>17.11711712</v>
      </c>
      <c r="AB101" s="62">
        <f t="shared" si="19"/>
        <v>13.87793664</v>
      </c>
      <c r="AC101" s="64" t="s">
        <v>37</v>
      </c>
    </row>
    <row r="102">
      <c r="A102" s="73"/>
      <c r="B102" s="74"/>
      <c r="C102" s="74"/>
      <c r="D102" s="75" t="s">
        <v>292</v>
      </c>
      <c r="E102" s="76" t="s">
        <v>293</v>
      </c>
      <c r="F102" s="76" t="s">
        <v>294</v>
      </c>
      <c r="G102" s="77">
        <v>36.0</v>
      </c>
      <c r="H102" s="78">
        <v>2.25E8</v>
      </c>
      <c r="I102" s="79">
        <v>0.0</v>
      </c>
      <c r="J102" s="80">
        <v>0.0</v>
      </c>
      <c r="K102" s="77">
        <v>12.0</v>
      </c>
      <c r="L102" s="78">
        <v>7.0E7</v>
      </c>
      <c r="M102" s="77">
        <v>3.0</v>
      </c>
      <c r="N102" s="78">
        <v>1.5569683E7</v>
      </c>
      <c r="O102" s="77">
        <v>3.0</v>
      </c>
      <c r="P102" s="78">
        <v>1.3489152E7</v>
      </c>
      <c r="Q102" s="77">
        <v>0.0</v>
      </c>
      <c r="R102" s="78">
        <v>0.0</v>
      </c>
      <c r="S102" s="77">
        <v>0.0</v>
      </c>
      <c r="T102" s="78">
        <v>0.0</v>
      </c>
      <c r="U102" s="77">
        <f t="shared" ref="U102:V102" si="56">M102+O102+Q102+S102</f>
        <v>6</v>
      </c>
      <c r="V102" s="81">
        <f t="shared" si="56"/>
        <v>29058835</v>
      </c>
      <c r="W102" s="73">
        <f t="shared" si="5"/>
        <v>50</v>
      </c>
      <c r="X102" s="82">
        <f t="shared" si="31"/>
        <v>41.51262143</v>
      </c>
      <c r="Y102" s="77">
        <f t="shared" si="6"/>
        <v>6</v>
      </c>
      <c r="Z102" s="81">
        <f t="shared" si="18"/>
        <v>29058835</v>
      </c>
      <c r="AA102" s="73">
        <f t="shared" si="7"/>
        <v>16.66666667</v>
      </c>
      <c r="AB102" s="73">
        <f t="shared" si="19"/>
        <v>12.91503778</v>
      </c>
      <c r="AC102" s="75" t="s">
        <v>37</v>
      </c>
    </row>
    <row r="103">
      <c r="A103" s="73"/>
      <c r="B103" s="74"/>
      <c r="C103" s="74"/>
      <c r="D103" s="75" t="s">
        <v>295</v>
      </c>
      <c r="E103" s="76" t="s">
        <v>296</v>
      </c>
      <c r="F103" s="76" t="s">
        <v>297</v>
      </c>
      <c r="G103" s="77">
        <v>36.0</v>
      </c>
      <c r="H103" s="78">
        <v>6.0E7</v>
      </c>
      <c r="I103" s="79">
        <v>0.0</v>
      </c>
      <c r="J103" s="80">
        <v>0.0</v>
      </c>
      <c r="K103" s="77">
        <v>12.0</v>
      </c>
      <c r="L103" s="78">
        <v>2.0E7</v>
      </c>
      <c r="M103" s="77">
        <v>5.0</v>
      </c>
      <c r="N103" s="78">
        <v>8550200.0</v>
      </c>
      <c r="O103" s="77">
        <v>1.0</v>
      </c>
      <c r="P103" s="78">
        <v>2945000.0</v>
      </c>
      <c r="Q103" s="77">
        <v>0.0</v>
      </c>
      <c r="R103" s="78">
        <v>0.0</v>
      </c>
      <c r="S103" s="77">
        <v>0.0</v>
      </c>
      <c r="T103" s="78">
        <v>0.0</v>
      </c>
      <c r="U103" s="77">
        <f t="shared" ref="U103:V103" si="57">M103+O103+Q103+S103</f>
        <v>6</v>
      </c>
      <c r="V103" s="81">
        <f t="shared" si="57"/>
        <v>11495200</v>
      </c>
      <c r="W103" s="73">
        <f t="shared" si="5"/>
        <v>50</v>
      </c>
      <c r="X103" s="82">
        <f t="shared" si="31"/>
        <v>57.476</v>
      </c>
      <c r="Y103" s="77">
        <f t="shared" si="6"/>
        <v>6</v>
      </c>
      <c r="Z103" s="81">
        <f t="shared" si="18"/>
        <v>11495200</v>
      </c>
      <c r="AA103" s="73">
        <f t="shared" si="7"/>
        <v>16.66666667</v>
      </c>
      <c r="AB103" s="73">
        <f t="shared" si="19"/>
        <v>19.15866667</v>
      </c>
      <c r="AC103" s="75" t="s">
        <v>37</v>
      </c>
    </row>
    <row r="104">
      <c r="A104" s="73"/>
      <c r="B104" s="74"/>
      <c r="C104" s="74"/>
      <c r="D104" s="75" t="s">
        <v>298</v>
      </c>
      <c r="E104" s="76" t="s">
        <v>299</v>
      </c>
      <c r="F104" s="76" t="s">
        <v>300</v>
      </c>
      <c r="G104" s="77">
        <v>39.0</v>
      </c>
      <c r="H104" s="78">
        <v>2.721E8</v>
      </c>
      <c r="I104" s="79">
        <v>0.0</v>
      </c>
      <c r="J104" s="80">
        <v>0.0</v>
      </c>
      <c r="K104" s="77">
        <v>13.0</v>
      </c>
      <c r="L104" s="78">
        <v>8.3E7</v>
      </c>
      <c r="M104" s="77">
        <v>3.0</v>
      </c>
      <c r="N104" s="78">
        <v>1.212E7</v>
      </c>
      <c r="O104" s="77">
        <v>4.0</v>
      </c>
      <c r="P104" s="78">
        <v>2.463995E7</v>
      </c>
      <c r="Q104" s="77">
        <v>0.0</v>
      </c>
      <c r="R104" s="78">
        <v>0.0</v>
      </c>
      <c r="S104" s="77">
        <v>0.0</v>
      </c>
      <c r="T104" s="78">
        <v>0.0</v>
      </c>
      <c r="U104" s="77">
        <f t="shared" ref="U104:V104" si="58">M104+O104+Q104+S104</f>
        <v>7</v>
      </c>
      <c r="V104" s="81">
        <f t="shared" si="58"/>
        <v>36759950</v>
      </c>
      <c r="W104" s="73">
        <f t="shared" si="5"/>
        <v>53.84615385</v>
      </c>
      <c r="X104" s="82">
        <f t="shared" si="31"/>
        <v>44.28909639</v>
      </c>
      <c r="Y104" s="77">
        <f t="shared" si="6"/>
        <v>7</v>
      </c>
      <c r="Z104" s="81">
        <f t="shared" si="18"/>
        <v>36759950</v>
      </c>
      <c r="AA104" s="73">
        <f t="shared" si="7"/>
        <v>17.94871795</v>
      </c>
      <c r="AB104" s="73">
        <f t="shared" si="19"/>
        <v>13.50972069</v>
      </c>
      <c r="AC104" s="75" t="s">
        <v>37</v>
      </c>
    </row>
    <row r="105">
      <c r="A105" s="62"/>
      <c r="B105" s="63"/>
      <c r="C105" s="63"/>
      <c r="D105" s="64" t="s">
        <v>301</v>
      </c>
      <c r="E105" s="65" t="s">
        <v>302</v>
      </c>
      <c r="F105" s="65" t="s">
        <v>303</v>
      </c>
      <c r="G105" s="66">
        <f t="shared" ref="G105:T105" si="59">SUM(G106:G107)</f>
        <v>60</v>
      </c>
      <c r="H105" s="71">
        <f t="shared" si="59"/>
        <v>471000000</v>
      </c>
      <c r="I105" s="68">
        <f t="shared" si="59"/>
        <v>0</v>
      </c>
      <c r="J105" s="69">
        <f t="shared" si="59"/>
        <v>0</v>
      </c>
      <c r="K105" s="66">
        <f t="shared" si="59"/>
        <v>20</v>
      </c>
      <c r="L105" s="71">
        <f t="shared" si="59"/>
        <v>152000000</v>
      </c>
      <c r="M105" s="66">
        <f t="shared" si="59"/>
        <v>7</v>
      </c>
      <c r="N105" s="71">
        <f t="shared" si="59"/>
        <v>24425485</v>
      </c>
      <c r="O105" s="66">
        <f t="shared" si="59"/>
        <v>0</v>
      </c>
      <c r="P105" s="71">
        <f t="shared" si="59"/>
        <v>19010792</v>
      </c>
      <c r="Q105" s="66">
        <f t="shared" si="59"/>
        <v>0</v>
      </c>
      <c r="R105" s="71">
        <f t="shared" si="59"/>
        <v>0</v>
      </c>
      <c r="S105" s="66">
        <f t="shared" si="59"/>
        <v>0</v>
      </c>
      <c r="T105" s="71">
        <f t="shared" si="59"/>
        <v>0</v>
      </c>
      <c r="U105" s="66">
        <f t="shared" ref="U105:V105" si="60">M105+O105+Q105+S105</f>
        <v>7</v>
      </c>
      <c r="V105" s="71">
        <f t="shared" si="60"/>
        <v>43436277</v>
      </c>
      <c r="W105" s="62">
        <f t="shared" si="5"/>
        <v>35</v>
      </c>
      <c r="X105" s="72">
        <f t="shared" si="31"/>
        <v>28.57649803</v>
      </c>
      <c r="Y105" s="66">
        <f t="shared" si="6"/>
        <v>7</v>
      </c>
      <c r="Z105" s="71">
        <f t="shared" si="18"/>
        <v>43436277</v>
      </c>
      <c r="AA105" s="62">
        <f t="shared" si="7"/>
        <v>11.66666667</v>
      </c>
      <c r="AB105" s="62">
        <f t="shared" si="19"/>
        <v>9.22213949</v>
      </c>
      <c r="AC105" s="64" t="s">
        <v>37</v>
      </c>
    </row>
    <row r="106">
      <c r="A106" s="73"/>
      <c r="B106" s="74"/>
      <c r="C106" s="74"/>
      <c r="D106" s="75" t="s">
        <v>305</v>
      </c>
      <c r="E106" s="76" t="s">
        <v>306</v>
      </c>
      <c r="F106" s="76" t="s">
        <v>307</v>
      </c>
      <c r="G106" s="77">
        <v>57.0</v>
      </c>
      <c r="H106" s="78">
        <v>4.35E8</v>
      </c>
      <c r="I106" s="79">
        <v>0.0</v>
      </c>
      <c r="J106" s="80">
        <v>0.0</v>
      </c>
      <c r="K106" s="77">
        <v>19.0</v>
      </c>
      <c r="L106" s="78">
        <v>1.4E8</v>
      </c>
      <c r="M106" s="77">
        <v>7.0</v>
      </c>
      <c r="N106" s="78">
        <v>2.2577485E7</v>
      </c>
      <c r="O106" s="77">
        <v>0.0</v>
      </c>
      <c r="P106" s="78">
        <v>1.7756792E7</v>
      </c>
      <c r="Q106" s="77">
        <v>0.0</v>
      </c>
      <c r="R106" s="78">
        <v>0.0</v>
      </c>
      <c r="S106" s="77">
        <v>0.0</v>
      </c>
      <c r="T106" s="78">
        <v>0.0</v>
      </c>
      <c r="U106" s="77">
        <f t="shared" ref="U106:V106" si="61">M106+O106+Q106+S106</f>
        <v>7</v>
      </c>
      <c r="V106" s="81">
        <f t="shared" si="61"/>
        <v>40334277</v>
      </c>
      <c r="W106" s="73">
        <f t="shared" si="5"/>
        <v>36.84210526</v>
      </c>
      <c r="X106" s="82">
        <f t="shared" si="31"/>
        <v>28.81019786</v>
      </c>
      <c r="Y106" s="77">
        <f t="shared" si="6"/>
        <v>7</v>
      </c>
      <c r="Z106" s="81">
        <f t="shared" si="18"/>
        <v>40334277</v>
      </c>
      <c r="AA106" s="73">
        <f t="shared" si="7"/>
        <v>12.28070175</v>
      </c>
      <c r="AB106" s="73">
        <f t="shared" si="19"/>
        <v>9.272247586</v>
      </c>
      <c r="AC106" s="75" t="s">
        <v>37</v>
      </c>
    </row>
    <row r="107">
      <c r="A107" s="73"/>
      <c r="B107" s="74"/>
      <c r="C107" s="74"/>
      <c r="D107" s="75" t="s">
        <v>308</v>
      </c>
      <c r="E107" s="76" t="s">
        <v>309</v>
      </c>
      <c r="F107" s="76" t="s">
        <v>310</v>
      </c>
      <c r="G107" s="77">
        <v>3.0</v>
      </c>
      <c r="H107" s="78">
        <v>3.6E7</v>
      </c>
      <c r="I107" s="79">
        <v>0.0</v>
      </c>
      <c r="J107" s="80">
        <v>0.0</v>
      </c>
      <c r="K107" s="77">
        <v>1.0</v>
      </c>
      <c r="L107" s="78">
        <v>1.2E7</v>
      </c>
      <c r="M107" s="77">
        <v>0.0</v>
      </c>
      <c r="N107" s="78">
        <v>1848000.0</v>
      </c>
      <c r="O107" s="77">
        <v>0.0</v>
      </c>
      <c r="P107" s="78">
        <v>1254000.0</v>
      </c>
      <c r="Q107" s="77">
        <v>0.0</v>
      </c>
      <c r="R107" s="78">
        <v>0.0</v>
      </c>
      <c r="S107" s="77">
        <v>0.0</v>
      </c>
      <c r="T107" s="78">
        <v>0.0</v>
      </c>
      <c r="U107" s="77">
        <f t="shared" ref="U107:V107" si="62">M107+O107+Q107+S107</f>
        <v>0</v>
      </c>
      <c r="V107" s="81">
        <f t="shared" si="62"/>
        <v>3102000</v>
      </c>
      <c r="W107" s="73">
        <f t="shared" si="5"/>
        <v>0</v>
      </c>
      <c r="X107" s="82">
        <f t="shared" si="31"/>
        <v>25.85</v>
      </c>
      <c r="Y107" s="77">
        <f t="shared" si="6"/>
        <v>0</v>
      </c>
      <c r="Z107" s="81">
        <f t="shared" si="18"/>
        <v>3102000</v>
      </c>
      <c r="AA107" s="73">
        <f t="shared" si="7"/>
        <v>0</v>
      </c>
      <c r="AB107" s="73">
        <f t="shared" si="19"/>
        <v>8.616666667</v>
      </c>
      <c r="AC107" s="75" t="s">
        <v>37</v>
      </c>
    </row>
    <row r="108">
      <c r="A108" s="116"/>
      <c r="B108" s="116"/>
      <c r="C108" s="116"/>
      <c r="D108" s="116"/>
      <c r="E108" s="116"/>
      <c r="F108" s="92"/>
      <c r="G108" s="93"/>
      <c r="H108" s="93">
        <f>H82+H66+H35+H18</f>
        <v>30381673040</v>
      </c>
      <c r="I108" s="49"/>
      <c r="J108" s="49">
        <f>J82+J66+J35+J18</f>
        <v>0</v>
      </c>
      <c r="K108" s="93"/>
      <c r="L108" s="93">
        <f>L82+L66+L35+L18</f>
        <v>11130939641</v>
      </c>
      <c r="M108" s="93"/>
      <c r="N108" s="93">
        <f>N82+N66+N35+N18</f>
        <v>1231326429</v>
      </c>
      <c r="O108" s="93"/>
      <c r="P108" s="93">
        <f>P82+P66+P35+P18</f>
        <v>2541293306</v>
      </c>
      <c r="Q108" s="93"/>
      <c r="R108" s="93">
        <f>R82+R66+R35+R18</f>
        <v>0</v>
      </c>
      <c r="S108" s="93"/>
      <c r="T108" s="93">
        <f>T82+T66+T35+T18</f>
        <v>0</v>
      </c>
      <c r="U108" s="92"/>
      <c r="V108" s="93">
        <f>V82+V66+V35+V18</f>
        <v>3772619735</v>
      </c>
      <c r="W108" s="94">
        <f>AVERAGE(W82,W66,W35,W36,W18,W19)</f>
        <v>0</v>
      </c>
      <c r="X108" s="94">
        <f t="shared" si="31"/>
        <v>33.8930931</v>
      </c>
      <c r="Y108" s="94">
        <f>AVERAGE(Y82,Y66,Y35,Y36,Y18,Y19)</f>
        <v>0</v>
      </c>
      <c r="Z108" s="93">
        <f>Z82+Z66+Z35+Z18</f>
        <v>3772619735</v>
      </c>
      <c r="AA108" s="94">
        <f>AVERAGE(AA82,AA66,AA35,AA36,AA18,AA19)</f>
        <v>0</v>
      </c>
      <c r="AB108" s="92"/>
      <c r="AC108" s="95" t="s">
        <v>37</v>
      </c>
    </row>
    <row r="109">
      <c r="A109" s="117"/>
      <c r="B109" s="118"/>
      <c r="C109" s="118"/>
      <c r="D109" s="118"/>
      <c r="E109" s="118"/>
      <c r="F109" s="119" t="s">
        <v>311</v>
      </c>
      <c r="G109" s="15"/>
      <c r="H109" s="15"/>
      <c r="I109" s="15"/>
      <c r="J109" s="15"/>
      <c r="K109" s="15"/>
      <c r="L109" s="16"/>
      <c r="M109" s="99"/>
      <c r="N109" s="99"/>
      <c r="O109" s="99"/>
      <c r="P109" s="99"/>
      <c r="Q109" s="99"/>
      <c r="R109" s="99"/>
      <c r="S109" s="99"/>
      <c r="T109" s="99"/>
      <c r="U109" s="97"/>
      <c r="V109" s="96"/>
      <c r="W109" s="100">
        <f t="shared" ref="W109:Y109" si="63">W108</f>
        <v>0</v>
      </c>
      <c r="X109" s="100">
        <f t="shared" si="63"/>
        <v>33.8930931</v>
      </c>
      <c r="Y109" s="100">
        <f t="shared" si="63"/>
        <v>0</v>
      </c>
      <c r="Z109" s="101"/>
      <c r="AA109" s="100">
        <f>AA108</f>
        <v>0</v>
      </c>
      <c r="AB109" s="97"/>
      <c r="AC109" s="95" t="s">
        <v>37</v>
      </c>
    </row>
    <row r="110">
      <c r="A110" s="120" t="s">
        <v>312</v>
      </c>
      <c r="B110" s="19"/>
      <c r="C110" s="19"/>
      <c r="D110" s="19"/>
      <c r="E110" s="121" t="s">
        <v>313</v>
      </c>
      <c r="F110" s="122"/>
      <c r="G110" s="123"/>
      <c r="H110" s="123"/>
      <c r="I110" s="123"/>
      <c r="J110" s="123"/>
      <c r="K110" s="123"/>
      <c r="L110" s="123"/>
      <c r="M110" s="123"/>
      <c r="N110" s="123"/>
      <c r="O110" s="123"/>
      <c r="P110" s="123"/>
      <c r="Q110" s="123"/>
      <c r="R110" s="123"/>
      <c r="S110" s="123"/>
      <c r="T110" s="123"/>
      <c r="U110" s="122"/>
      <c r="V110" s="123"/>
      <c r="W110" s="124"/>
      <c r="X110" s="124"/>
      <c r="Y110" s="123"/>
      <c r="Z110" s="123"/>
      <c r="AA110" s="122"/>
      <c r="AB110" s="122"/>
      <c r="AC110" s="125"/>
    </row>
    <row r="111">
      <c r="A111" s="120" t="s">
        <v>314</v>
      </c>
      <c r="B111" s="19"/>
      <c r="C111" s="19"/>
      <c r="D111" s="19"/>
      <c r="E111" s="124" t="s">
        <v>315</v>
      </c>
      <c r="F111" s="122"/>
      <c r="G111" s="123"/>
      <c r="H111" s="123"/>
      <c r="I111" s="123"/>
      <c r="J111" s="123"/>
      <c r="K111" s="123"/>
      <c r="L111" s="123"/>
      <c r="M111" s="123"/>
      <c r="N111" s="123"/>
      <c r="O111" s="123"/>
      <c r="P111" s="123"/>
      <c r="Q111" s="123"/>
      <c r="R111" s="123"/>
      <c r="S111" s="123"/>
      <c r="T111" s="123"/>
      <c r="U111" s="122"/>
      <c r="V111" s="123"/>
      <c r="W111" s="124"/>
      <c r="X111" s="124"/>
      <c r="Y111" s="123"/>
      <c r="Z111" s="123"/>
      <c r="AA111" s="122"/>
      <c r="AB111" s="122"/>
      <c r="AC111" s="125"/>
    </row>
    <row r="112">
      <c r="A112" s="120" t="s">
        <v>316</v>
      </c>
      <c r="B112" s="19"/>
      <c r="C112" s="19"/>
      <c r="D112" s="19"/>
      <c r="E112" s="124" t="s">
        <v>352</v>
      </c>
      <c r="F112" s="122"/>
      <c r="G112" s="123"/>
      <c r="H112" s="123"/>
      <c r="I112" s="123"/>
      <c r="J112" s="123"/>
      <c r="K112" s="123"/>
      <c r="L112" s="123"/>
      <c r="M112" s="123"/>
      <c r="N112" s="123"/>
      <c r="O112" s="123"/>
      <c r="P112" s="123"/>
      <c r="Q112" s="123"/>
      <c r="R112" s="123"/>
      <c r="S112" s="123"/>
      <c r="T112" s="123"/>
      <c r="U112" s="122"/>
      <c r="V112" s="123"/>
      <c r="W112" s="124"/>
      <c r="X112" s="124"/>
      <c r="Y112" s="123"/>
      <c r="Z112" s="123"/>
      <c r="AA112" s="122"/>
      <c r="AB112" s="122"/>
      <c r="AC112" s="125"/>
    </row>
    <row r="113">
      <c r="A113" s="120" t="s">
        <v>318</v>
      </c>
      <c r="B113" s="19"/>
      <c r="C113" s="19"/>
      <c r="D113" s="19"/>
      <c r="E113" s="124" t="s">
        <v>347</v>
      </c>
      <c r="F113" s="122"/>
      <c r="G113" s="123"/>
      <c r="H113" s="123"/>
      <c r="I113" s="123"/>
      <c r="J113" s="123"/>
      <c r="K113" s="123"/>
      <c r="L113" s="123"/>
      <c r="M113" s="123"/>
      <c r="N113" s="123"/>
      <c r="O113" s="123"/>
      <c r="P113" s="123"/>
      <c r="Q113" s="123"/>
      <c r="R113" s="123"/>
      <c r="S113" s="123"/>
      <c r="T113" s="123"/>
      <c r="U113" s="122"/>
      <c r="V113" s="123"/>
      <c r="W113" s="124"/>
      <c r="X113" s="124"/>
      <c r="Y113" s="123"/>
      <c r="Z113" s="123"/>
      <c r="AA113" s="122"/>
      <c r="AB113" s="122"/>
      <c r="AC113" s="125"/>
    </row>
  </sheetData>
  <mergeCells count="99">
    <mergeCell ref="K10:L11"/>
    <mergeCell ref="M11:N11"/>
    <mergeCell ref="O11:P11"/>
    <mergeCell ref="Q11:R11"/>
    <mergeCell ref="I10:J11"/>
    <mergeCell ref="M10:T10"/>
    <mergeCell ref="U10:V11"/>
    <mergeCell ref="W10:X11"/>
    <mergeCell ref="Y10:Z11"/>
    <mergeCell ref="AA10:AB11"/>
    <mergeCell ref="AC10:AC11"/>
    <mergeCell ref="S11:T11"/>
    <mergeCell ref="A10:A11"/>
    <mergeCell ref="B10:B11"/>
    <mergeCell ref="C10:C11"/>
    <mergeCell ref="D10:D11"/>
    <mergeCell ref="E10:E11"/>
    <mergeCell ref="F10:F11"/>
    <mergeCell ref="G10:H11"/>
    <mergeCell ref="W12:X12"/>
    <mergeCell ref="Y12:Z12"/>
    <mergeCell ref="AA12:AB12"/>
    <mergeCell ref="AC12:AC13"/>
    <mergeCell ref="I12:J12"/>
    <mergeCell ref="K12:L12"/>
    <mergeCell ref="M12:N12"/>
    <mergeCell ref="O12:P12"/>
    <mergeCell ref="Q12:R12"/>
    <mergeCell ref="S12:T12"/>
    <mergeCell ref="U12:V12"/>
    <mergeCell ref="X14:X15"/>
    <mergeCell ref="Z14:Z15"/>
    <mergeCell ref="AB14:AB15"/>
    <mergeCell ref="AC14:AC15"/>
    <mergeCell ref="J14:J15"/>
    <mergeCell ref="L14:L15"/>
    <mergeCell ref="N14:N15"/>
    <mergeCell ref="P14:P15"/>
    <mergeCell ref="R14:R15"/>
    <mergeCell ref="T14:T15"/>
    <mergeCell ref="V14:V15"/>
    <mergeCell ref="A16:A17"/>
    <mergeCell ref="B16:B17"/>
    <mergeCell ref="C16:C17"/>
    <mergeCell ref="D16:D17"/>
    <mergeCell ref="E16:E17"/>
    <mergeCell ref="B18:B19"/>
    <mergeCell ref="E18:E19"/>
    <mergeCell ref="A18:A19"/>
    <mergeCell ref="A35:A36"/>
    <mergeCell ref="B35:B36"/>
    <mergeCell ref="C35:C36"/>
    <mergeCell ref="D35:D36"/>
    <mergeCell ref="E35:E36"/>
    <mergeCell ref="H35:H36"/>
    <mergeCell ref="A12:A13"/>
    <mergeCell ref="B12:B13"/>
    <mergeCell ref="C12:C13"/>
    <mergeCell ref="D12:D13"/>
    <mergeCell ref="E12:E13"/>
    <mergeCell ref="F12:F13"/>
    <mergeCell ref="G12:H12"/>
    <mergeCell ref="A14:A15"/>
    <mergeCell ref="B14:B15"/>
    <mergeCell ref="C14:C15"/>
    <mergeCell ref="D14:D15"/>
    <mergeCell ref="E14:E15"/>
    <mergeCell ref="F14:F15"/>
    <mergeCell ref="H14:H15"/>
    <mergeCell ref="R18:R19"/>
    <mergeCell ref="T18:T19"/>
    <mergeCell ref="V18:V19"/>
    <mergeCell ref="X18:X19"/>
    <mergeCell ref="Z18:Z19"/>
    <mergeCell ref="AB18:AB19"/>
    <mergeCell ref="AC18:AC19"/>
    <mergeCell ref="C18:C19"/>
    <mergeCell ref="D18:D19"/>
    <mergeCell ref="H18:H19"/>
    <mergeCell ref="J18:J19"/>
    <mergeCell ref="L18:L19"/>
    <mergeCell ref="N18:N19"/>
    <mergeCell ref="P18:P19"/>
    <mergeCell ref="X35:X36"/>
    <mergeCell ref="Z35:Z36"/>
    <mergeCell ref="AB35:AB36"/>
    <mergeCell ref="AC35:AC36"/>
    <mergeCell ref="J35:J36"/>
    <mergeCell ref="L35:L36"/>
    <mergeCell ref="N35:N36"/>
    <mergeCell ref="P35:P36"/>
    <mergeCell ref="R35:R36"/>
    <mergeCell ref="T35:T36"/>
    <mergeCell ref="V35:V36"/>
    <mergeCell ref="F109:L109"/>
    <mergeCell ref="A110:D110"/>
    <mergeCell ref="A111:D111"/>
    <mergeCell ref="A112:D112"/>
    <mergeCell ref="A113:D113"/>
  </mergeCells>
  <printOptions/>
  <pageMargins bottom="0.75" footer="0.0" header="0.0" left="0.7" right="0.7" top="0.75"/>
  <pageSetup orientation="landscape"/>
  <drawing r:id="rId1"/>
</worksheet>
</file>